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480" windowHeight="10500" activeTab="0"/>
  </bookViews>
  <sheets>
    <sheet name="zał 3-zbiorczy formularz cenowy" sheetId="1" r:id="rId1"/>
    <sheet name="zał 3a-odczynniki" sheetId="2" r:id="rId2"/>
    <sheet name="zał 3b-kontrole i kalibracje" sheetId="3" r:id="rId3"/>
    <sheet name="zał 1c-wycena" sheetId="4" r:id="rId4"/>
    <sheet name="zał 1d-koreka finansowa" sheetId="5" r:id="rId5"/>
  </sheets>
  <externalReferences>
    <externalReference r:id="rId8"/>
  </externalReferences>
  <definedNames>
    <definedName name="latas">#REF!</definedName>
    <definedName name="_xlnm.Print_Area" localSheetId="3">'zał 1c-wycena'!$A$1:$N$232</definedName>
    <definedName name="_xlnm.Print_Area" localSheetId="4">'zał 1d-koreka finansowa'!$A$1:$J$118</definedName>
    <definedName name="_xlnm.Print_Area" localSheetId="1">'zał 3a-odczynniki'!$A$1:$V$252</definedName>
    <definedName name="_xlnm.Print_Area" localSheetId="2">'zał 3b-kontrole i kalibracje'!$A$1:$N$108</definedName>
    <definedName name="_xlnm.Print_Area" localSheetId="0">'zał 3-zbiorczy formularz cenowy'!$A$1:$H$15</definedName>
    <definedName name="typ">'[1]Ceny'!$R$6</definedName>
    <definedName name="_xlnm.Print_Titles" localSheetId="0">'zał 3-zbiorczy formularz cenowy'!$7:$9</definedName>
  </definedNames>
  <calcPr fullCalcOnLoad="1"/>
</workbook>
</file>

<file path=xl/sharedStrings.xml><?xml version="1.0" encoding="utf-8"?>
<sst xmlns="http://schemas.openxmlformats.org/spreadsheetml/2006/main" count="1231" uniqueCount="218">
  <si>
    <t>Anty-TPO</t>
  </si>
  <si>
    <t>Anty-TG</t>
  </si>
  <si>
    <t>LH</t>
  </si>
  <si>
    <t>FSH</t>
  </si>
  <si>
    <t>Prolaktyna</t>
  </si>
  <si>
    <t>Progesteron</t>
  </si>
  <si>
    <t>Testosteron</t>
  </si>
  <si>
    <t>Estradiol</t>
  </si>
  <si>
    <t>PSA</t>
  </si>
  <si>
    <t>CEA</t>
  </si>
  <si>
    <t>AFP</t>
  </si>
  <si>
    <t>CA 15-3</t>
  </si>
  <si>
    <t>CA 125</t>
  </si>
  <si>
    <t>Kortyzol</t>
  </si>
  <si>
    <t>Ferrytyna</t>
  </si>
  <si>
    <t>Toxo IgG</t>
  </si>
  <si>
    <t>Toxo IgM</t>
  </si>
  <si>
    <t>Insulina</t>
  </si>
  <si>
    <t>C-Peptyd</t>
  </si>
  <si>
    <t>DHEA-S</t>
  </si>
  <si>
    <t>HIV Combo</t>
  </si>
  <si>
    <t>Anty-HBc</t>
  </si>
  <si>
    <t>Anty-HBs</t>
  </si>
  <si>
    <t>HBsAg test potwierdzenia</t>
  </si>
  <si>
    <t>Białko w moczu</t>
  </si>
  <si>
    <t>*</t>
  </si>
  <si>
    <t>-</t>
  </si>
  <si>
    <t>CAŁKOWITA WARTOŚĆ ZAMÓWIENIA</t>
  </si>
  <si>
    <t xml:space="preserve">Bilirubina bezpośrednia ( związana ) </t>
  </si>
  <si>
    <t>Dla analizatora biochemicznego:</t>
  </si>
  <si>
    <t>Dla analizatora immunochemicznego:</t>
  </si>
  <si>
    <t>Chlorki - metoda ISE</t>
  </si>
  <si>
    <t>Potas - metoda ISE</t>
  </si>
  <si>
    <t>Sód - metoda ISE</t>
  </si>
  <si>
    <t>Alkohol etylowy</t>
  </si>
  <si>
    <t>Lipaza</t>
  </si>
  <si>
    <t>Glukoza</t>
  </si>
  <si>
    <t>Mocznik</t>
  </si>
  <si>
    <t>Kreatynina</t>
  </si>
  <si>
    <t>Bilirubina całkowita</t>
  </si>
  <si>
    <t xml:space="preserve">Aminotransferaza asparaginianowa (GOT, AST) </t>
  </si>
  <si>
    <t xml:space="preserve">Aminotransferaza alaninowa (GPT, ALT) </t>
  </si>
  <si>
    <t xml:space="preserve">Kinaza kreatynowa (CK) </t>
  </si>
  <si>
    <t xml:space="preserve">Izoenzym MB kinazy kreatynowej (CK-MB) </t>
  </si>
  <si>
    <t xml:space="preserve">Dehydrogenaza mleczanowa (LDH) </t>
  </si>
  <si>
    <t>Gamma-glutamylotransferaza (Gamma-GT)</t>
  </si>
  <si>
    <t>Kwas moczowy</t>
  </si>
  <si>
    <t>Cholesterol całkowity</t>
  </si>
  <si>
    <t>Cholesterol HDL</t>
  </si>
  <si>
    <t>Wapń</t>
  </si>
  <si>
    <t>Magnez</t>
  </si>
  <si>
    <t>Fosfor</t>
  </si>
  <si>
    <t>Żelazo</t>
  </si>
  <si>
    <t>Cholestrol LDL</t>
  </si>
  <si>
    <t>Trójglicerydy</t>
  </si>
  <si>
    <t>Miano antystreptolizyny O (ASLO)</t>
  </si>
  <si>
    <t>Białko CRP</t>
  </si>
  <si>
    <t>Czynnik reumatoidalny  (RF)</t>
  </si>
  <si>
    <t>Hemoglobina A1c</t>
  </si>
  <si>
    <t>Mleczany</t>
  </si>
  <si>
    <t>Alfa amylaza</t>
  </si>
  <si>
    <t>Fosfataza zasadowa</t>
  </si>
  <si>
    <t>Ilość opakowań zaokrąglona do pełnego opakowania w górę.</t>
  </si>
  <si>
    <t>ilość oznaczeń w 1 opakowaniu</t>
  </si>
  <si>
    <r>
      <t xml:space="preserve">ilość pełnych opakowań koniecznych do wykonania podanej liczby badań, liczby badań kontrolnych oraz kalibracyjnych </t>
    </r>
    <r>
      <rPr>
        <b/>
        <sz val="16"/>
        <color indexed="10"/>
        <rFont val="Arial"/>
        <family val="2"/>
      </rPr>
      <t>*</t>
    </r>
  </si>
  <si>
    <t>ilość wymaganych badań kontrolnych</t>
  </si>
  <si>
    <t>nr kat</t>
  </si>
  <si>
    <t>lp.</t>
  </si>
  <si>
    <t>wartość</t>
  </si>
  <si>
    <t>netto [PLN]</t>
  </si>
  <si>
    <t>brutto [PLN]</t>
  </si>
  <si>
    <t>cena jednostkowa opakowania netto [PLN]</t>
  </si>
  <si>
    <t>cena jednostkowa opakowania brutto [PLN]</t>
  </si>
  <si>
    <t>VAT [PLN]</t>
  </si>
  <si>
    <t>Pole wypełniane przez Oferenta</t>
  </si>
  <si>
    <t>opis: kiedy wykonywana jest kalibracja?</t>
  </si>
  <si>
    <t>ilość punktów kalibracji</t>
  </si>
  <si>
    <t>ilość powtórzeń na 1 kalibrację</t>
  </si>
  <si>
    <t>ilość testów na 1 kalibrację (na 1 analizator)</t>
  </si>
  <si>
    <t>kol.9 x kol.10</t>
  </si>
  <si>
    <t>maksymalna ilość kalibracji w 1 roku (na 1 analizator)</t>
  </si>
  <si>
    <t>ilość testów na kalibrację w okresie trwania umowy (na użyte równocześnie analizatory)</t>
  </si>
  <si>
    <t>uwagi</t>
  </si>
  <si>
    <t>Ilość kontroli i kalibracji w okresie trwania umowy</t>
  </si>
  <si>
    <t>Dostawa odczynników, kalibratorów, materiałów kontrolnych i zużywalnych do wykonania podanych oznaczeń immunochemicznych i biochemicznych w okresie trwania umowy</t>
  </si>
  <si>
    <t>wskaźnik udziału powtórek i rozcieńczeń        [%]</t>
  </si>
  <si>
    <t>ilość powtórek i rozcieńczeń</t>
  </si>
  <si>
    <t>razem ilość wykorzystanych testów</t>
  </si>
  <si>
    <t>kol.4 + kol.5 + kol.6 + kol.8</t>
  </si>
  <si>
    <t>cena jednostkowa oznaczenia brutto [PLN]</t>
  </si>
  <si>
    <t>współczynnik efektywności [%]</t>
  </si>
  <si>
    <t>kol.4 / kol.9</t>
  </si>
  <si>
    <t>Razem:</t>
  </si>
  <si>
    <t>RAZEM:</t>
  </si>
  <si>
    <t>Wartość odczynników, kalibratorów, mat. kontrolnych i zużywalnych potrzebnych do wykonania podanej ilości badań immunochemicznych i biochemicznych w okresie trwania umowy</t>
  </si>
  <si>
    <t>VAT [%]</t>
  </si>
  <si>
    <t>Odczynniki do analizatorów immunochemicznych  w okresie trwania umowy</t>
  </si>
  <si>
    <t>Odczynniki do analizatorów biochemicznych  w okresie trwania umowy</t>
  </si>
  <si>
    <t>ilość zwalidowanych badań</t>
  </si>
  <si>
    <t>cena jednostkowa zwalidowanego badania brutto [PLN]</t>
  </si>
  <si>
    <t>kol.12 + kol.14</t>
  </si>
  <si>
    <t>kol.15 / kol.10</t>
  </si>
  <si>
    <t>kol.11 x kol.12</t>
  </si>
  <si>
    <t>kol.11 x kol.14</t>
  </si>
  <si>
    <t>kol.17 + kol.18</t>
  </si>
  <si>
    <t>zaokrąglono w górę     (kol.9 / kol.10)</t>
  </si>
  <si>
    <t>ilość wymaganych oznaczeń w materiałach kontrolnych</t>
  </si>
  <si>
    <t>częstotliwość wykonywania oznaczeń w materiałach kontrolnych (ilość dni w tygodniu)</t>
  </si>
  <si>
    <t>Miesięczny czynsz dzierżawny 2 kompletów zintegrowanego analizatora biochemicznego i immunochemicznego ze stacją uzdatniania wody za cały okres trwania umowy [zł]</t>
  </si>
  <si>
    <t>Wartość odczynników, kalibratorów, mat. kontrolnych i zużywalnych potrzebnych do wykonania podanej ilości badań immunochemicznych i biochemicznych w okresie 48 miesięcy [zł]</t>
  </si>
  <si>
    <t>przedmiot zamówienia</t>
  </si>
  <si>
    <t>ilość</t>
  </si>
  <si>
    <t>cena jednostkowa netto [zł]</t>
  </si>
  <si>
    <t>netto [zł]</t>
  </si>
  <si>
    <t>brutto [zł]</t>
  </si>
  <si>
    <t>podatek VAT                             [%]                        [zł]</t>
  </si>
  <si>
    <r>
      <t xml:space="preserve">ilość opakowań użytych do wykonania podanej liczby badań, liczby badań kontrolnych oraz kalibracyjnych </t>
    </r>
    <r>
      <rPr>
        <b/>
        <sz val="16"/>
        <color indexed="10"/>
        <rFont val="Arial"/>
        <family val="2"/>
      </rPr>
      <t>*</t>
    </r>
  </si>
  <si>
    <t>kol.6 + kol.8</t>
  </si>
  <si>
    <t>kol.5 x kol.6</t>
  </si>
  <si>
    <t>kol.5 x kol.8</t>
  </si>
  <si>
    <t>kol.10 + kol.11</t>
  </si>
  <si>
    <r>
      <t xml:space="preserve">Materiały zużywalne (w tym odczynniki dodatkowe, rozcieńczalniki) niezbędne do wykonania podanych badań do analizatorów immunochemicznych. </t>
    </r>
    <r>
      <rPr>
        <i/>
        <sz val="11"/>
        <rFont val="Arial"/>
        <family val="2"/>
      </rPr>
      <t>Należy rozbudować tabelę o konieczną ilość wierszy i roszerzyć formułę sumy.</t>
    </r>
  </si>
  <si>
    <r>
      <t xml:space="preserve">Kalibratory niezbędne do wykonania podanych badań do analizatorów biochemicznych. </t>
    </r>
    <r>
      <rPr>
        <i/>
        <sz val="11"/>
        <rFont val="Arial"/>
        <family val="2"/>
      </rPr>
      <t>Należy rozbudować tabelę o konieczną ilość wierszy i rozszerzyć formułę sumy.</t>
    </r>
  </si>
  <si>
    <r>
      <t>Materiały kontrolne niezbędne do wykonania podanych badań do analizatorów immunochemicznych.</t>
    </r>
    <r>
      <rPr>
        <i/>
        <sz val="11"/>
        <rFont val="Arial"/>
        <family val="2"/>
      </rPr>
      <t xml:space="preserve"> Należy rozbudować tabelę o konieczną ilość wierszy i roszerzyć formułę sumy.</t>
    </r>
  </si>
  <si>
    <r>
      <t>Kalibratory niezbędne do wykonania podanych badań do analizatorów immunochemicznych.</t>
    </r>
    <r>
      <rPr>
        <i/>
        <sz val="11"/>
        <rFont val="Arial"/>
        <family val="2"/>
      </rPr>
      <t xml:space="preserve"> Należy rozbudować tabelę o konieczną ilość wierszy i roszerzyć formułę sumy.</t>
    </r>
  </si>
  <si>
    <r>
      <t xml:space="preserve">Materiały kontrolne niezbędne do wykonania podanych badań do analizatorów biochemicznych. </t>
    </r>
    <r>
      <rPr>
        <i/>
        <sz val="11"/>
        <rFont val="Arial"/>
        <family val="2"/>
      </rPr>
      <t>Należy rozbudować tabelę o konieczną ilość wierszy i roszerzyć formułę sumy.</t>
    </r>
  </si>
  <si>
    <r>
      <t xml:space="preserve">Kalibratory niezbędne do wykonania podanych badań do analizatorów biochemicznych. </t>
    </r>
    <r>
      <rPr>
        <i/>
        <sz val="11"/>
        <rFont val="Arial"/>
        <family val="2"/>
      </rPr>
      <t>Należy rozbudować tabelę o konieczną ilość wierszy i roszerzyć formułę sumy.</t>
    </r>
  </si>
  <si>
    <r>
      <t>Materiały zużywalne (w tym odczynniki dodatkowe, rozcieńczalniki) niezbędne do wykonania podanych badań do analizatorów biochemicznych.</t>
    </r>
    <r>
      <rPr>
        <i/>
        <sz val="11"/>
        <rFont val="Arial"/>
        <family val="2"/>
      </rPr>
      <t xml:space="preserve"> Należy rozbudować tabelę o konieczną ilość wierszy i rozszerzyć formułę sumy.</t>
    </r>
  </si>
  <si>
    <r>
      <t>Materiały kontrolne niezbędne do wykonania podanych badań do analizatorów biochemicznych.</t>
    </r>
    <r>
      <rPr>
        <i/>
        <sz val="11"/>
        <rFont val="Arial"/>
        <family val="2"/>
      </rPr>
      <t xml:space="preserve"> Należy rozbudować tabelę o konieczną ilość wierszy i rozszerzyć formułę sumy.</t>
    </r>
  </si>
  <si>
    <r>
      <t>Materiały kontrolne niezbędne do wykonania podanych badań do analizatorów immunochemicznych.</t>
    </r>
    <r>
      <rPr>
        <i/>
        <sz val="11"/>
        <rFont val="Arial"/>
        <family val="2"/>
      </rPr>
      <t xml:space="preserve"> Należy rozbudować tabelę o konieczną ilość wierszy i rozszerzyć formułę sumy.</t>
    </r>
  </si>
  <si>
    <r>
      <t>Kalibratory niezbędne do wykonania podanych badań do analizatorów immunochemicznych.</t>
    </r>
    <r>
      <rPr>
        <i/>
        <sz val="11"/>
        <rFont val="Arial"/>
        <family val="2"/>
      </rPr>
      <t xml:space="preserve"> Należy rozbudować tabelę o konieczną ilość wierszy i rozszerzyć formułę sumy. </t>
    </r>
  </si>
  <si>
    <t>Zużycie odczynników, kalibratorów, materiałów kontrolnych i zużywalnych do wykonania podanych oznaczeń immunochemicznych i biochemicznych w badanym okresie trwania umowy</t>
  </si>
  <si>
    <t>badany okres umowy w miesiącach:</t>
  </si>
  <si>
    <t>okres roku</t>
  </si>
  <si>
    <t>cena jednostkowa zrealizowanego badania brutto [PLN]</t>
  </si>
  <si>
    <t>ilość zrealizowanych badań</t>
  </si>
  <si>
    <t>różnica cen jednostkowych brutto [PLN]</t>
  </si>
  <si>
    <t>różnica wartości cen jednostkowych brutto [PLN]</t>
  </si>
  <si>
    <t>Wartość odczynników, kalibratorów, mat. kontrolnych i zużywalnych potrzebnych do wykonania podanej ilości badań immunochemicznych w okresie trwania umowy</t>
  </si>
  <si>
    <t>Wartość odczynników, kalibratorów, mat. kontrolnych i zużywalnych potrzebnych do wykonania podanej ilości badań biochemicznych w okresie trwania umowy</t>
  </si>
  <si>
    <t>wartość brutto innych materiałów kontrolnych i zużywalnych [PLN]</t>
  </si>
  <si>
    <t>Wartość odczynników, kalibratorów, mat. kontrolnych i zużywalnych zużytych do wykonania podanej ilości badań immunochemicznych w badanym okresie trwania umowy</t>
  </si>
  <si>
    <t>Wartość odczynników, kalibratorów, mat. kontrolnych i zużywalnych zużytych do wykonania podanej ilości badań biochemicznych w badanym okresie trwania umowy</t>
  </si>
  <si>
    <t>wartość zwalidowanych badań brutto [PLN]</t>
  </si>
  <si>
    <t>wartość zrealizowanych badań brutto [PLN]</t>
  </si>
  <si>
    <t>kol.8 - kol.9</t>
  </si>
  <si>
    <t>wartość brutto zwalidowanych badań na analizatorze immunochemicznym:</t>
  </si>
  <si>
    <t>% różnicy wartości brutto do wartości zrealizowanych badań brutto:</t>
  </si>
  <si>
    <t>(kol.12 + kol.13) / kol.4</t>
  </si>
  <si>
    <t>wartość za okres trwania umowy</t>
  </si>
  <si>
    <t>(kol.19 +kol.20) / kol.4</t>
  </si>
  <si>
    <t>kol.4 x kol.22</t>
  </si>
  <si>
    <t>kol.4 x kol.5</t>
  </si>
  <si>
    <t>kol.5 - kol.6</t>
  </si>
  <si>
    <t>kol.4 x kol.6</t>
  </si>
  <si>
    <t>okres trwania umowy w miesiącach:</t>
  </si>
  <si>
    <t>ilość badań kontrolnych wynikających z wymaganych poziomów kontroli - minimum 2 !!!</t>
  </si>
  <si>
    <t>różnica wartości brutto:</t>
  </si>
  <si>
    <t>wartość brutto zrealizowanych badań na analizatorze immunochemicznym:</t>
  </si>
  <si>
    <t>Ilość zużytych opakowań liczona od daty ostatniej inwentaryzacji "odczynników" wykorzystywanej do wyceny zrealizowanych badań (ilość podana z dokładnością do jednego miejsca po przecinku)</t>
  </si>
  <si>
    <t>wartość brutto korekty do faktur za "odczynniki" do badań biochemicznych:</t>
  </si>
  <si>
    <t>wartość brutto korekty do faktur za "odczynniki" do badań immunochemicznych:</t>
  </si>
  <si>
    <t>nazwa badania</t>
  </si>
  <si>
    <t>dot. analizatorów immunochemicznych w okresie trwania umowy</t>
  </si>
  <si>
    <t>dot. analizatorów biochemicznych w okresie trwania umowy</t>
  </si>
  <si>
    <t>dot. analizatorów immunochemicznych  w okresie trwania umowy</t>
  </si>
  <si>
    <t>dot. analizatorów biochemicznych  w okresie trwania umowy</t>
  </si>
  <si>
    <t>Pole wypełniane przez Wykonawcę</t>
  </si>
  <si>
    <t>Wykonawca dostarczy odczynniki, materiały kontrolne, kalibratory, materiały zuzywalne i płyny eksploatacyjne na podaną liczbę oznaczeń w przeliczeniu na analizatory wg podziału badań podanego poniżej:</t>
  </si>
  <si>
    <t>ZAŁĄCZNIK NR 1d   -   FORMULARZ WYCENY KOREKTY FINANSOWEJ ZREALIZOWANYCH BADAŃ</t>
  </si>
  <si>
    <t>ZAŁĄCZNIK NR 1c   -   FORMULARZ WYCENY ZREALIZOWANYCH BADAŃ</t>
  </si>
  <si>
    <t>ZAŁĄCZNIK NR 3a   -   FORMULARZ CENOWY - ODCZYNNIKI</t>
  </si>
  <si>
    <t>ZAŁĄCZNIK NR 3b   -   FORMULARZ CENOWY - KONTROLE I KALIBRACJE   - pomocniczy dla arkusza 3a</t>
  </si>
  <si>
    <t>ZAŁĄCZNIK NR 3   -   ZBIORCZY FORMULARZ CENOWY</t>
  </si>
  <si>
    <t>kol.4 x kol.11 x kol.12 x ilość lat</t>
  </si>
  <si>
    <t xml:space="preserve"> </t>
  </si>
  <si>
    <t>8%, 23 %</t>
  </si>
  <si>
    <t>Białko całkowite</t>
  </si>
  <si>
    <t>Albumina</t>
  </si>
  <si>
    <t>CA 19-9</t>
  </si>
  <si>
    <t xml:space="preserve">Witamina D </t>
  </si>
  <si>
    <t>Parathormon</t>
  </si>
  <si>
    <t>Anty-HCV</t>
  </si>
  <si>
    <t>Troponina T (metoda wysokoczuła)</t>
  </si>
  <si>
    <t>Rubella IgG</t>
  </si>
  <si>
    <t>Rubella IgM</t>
  </si>
  <si>
    <t>NT-ProBNP</t>
  </si>
  <si>
    <t>Beta-HCG</t>
  </si>
  <si>
    <t>TSH</t>
  </si>
  <si>
    <t>HE 4</t>
  </si>
  <si>
    <t>Cyfra 21-1</t>
  </si>
  <si>
    <t>AMH</t>
  </si>
  <si>
    <t>Prokalcytonina</t>
  </si>
  <si>
    <t>Interleukina 6</t>
  </si>
  <si>
    <t>Digoksyna</t>
  </si>
  <si>
    <t>Karbamazepina</t>
  </si>
  <si>
    <t>Kwas walproinowy</t>
  </si>
  <si>
    <t>Wankomycyna</t>
  </si>
  <si>
    <t>Homocysteina</t>
  </si>
  <si>
    <t>Immunoglobulina A</t>
  </si>
  <si>
    <t>Immunoglobulina G</t>
  </si>
  <si>
    <t>Immunoglobulina M</t>
  </si>
  <si>
    <t>Witamina B 12</t>
  </si>
  <si>
    <t>ilość analizatorów, w których wykonywana jest kontrola jakości</t>
  </si>
  <si>
    <t>CMV IgG</t>
  </si>
  <si>
    <t>CMV IgM</t>
  </si>
  <si>
    <t>FT 3</t>
  </si>
  <si>
    <t>FT 4</t>
  </si>
  <si>
    <t>IgE całkowite</t>
  </si>
  <si>
    <t>HBsAg</t>
  </si>
  <si>
    <t xml:space="preserve">    b) na analizatorze nr 2 wykonywanych będzie ok. 20% oznaczeń.</t>
  </si>
  <si>
    <t xml:space="preserve">    a) na analizatorze nr 1 wykonywanych będzie ok. 80% oznaczeń,</t>
  </si>
  <si>
    <t>wolny PSA</t>
  </si>
  <si>
    <t xml:space="preserve">    a) na  analizatorze nr 1 będą wykonywane oznaczenia:</t>
  </si>
  <si>
    <t xml:space="preserve">    b) na analizatorze nr 2  będą wykonywane oznaczenia:</t>
  </si>
  <si>
    <t xml:space="preserve">         FT3, FT4, TSH (80%), A-TPO, A-TG, Parathormon, Kortyzol, Estradiol, Progesteron, Testosteron, DHEA-S, LH, FSH, Prolaktyna, Beta-HCG, PSA, wolny PSA, Ferrytyna, Witamina B12, Troponina T (80%), NT-PRO BNT, Prokalcytonina,</t>
  </si>
  <si>
    <t xml:space="preserve">         AMH, CEA, AFP, CA 15-3, CA 19-9, CA 125, Cyfra 21-1, HE-4, Witamina D, C-Peptyd, Insulina, Interleukina 6, IgE całkowite, IGF-1, Rubella IgG, Rubella IgM, Toxo IgG, Toxo IgM, CMV IgG, CMV IgM, HIV Combo, HBsAg,  HBsAg test potwierdzenia, Ant-HBs, Anty-HCV, Anty-HBc, Troponina T (20%), TSH (20%).</t>
  </si>
  <si>
    <t xml:space="preserve">Dostawa wraz z montażem i uruchomieniem analizatorów wraz z odczynnikami w okresie trwania umowy na potrzeby Laboratorium Analitycznego 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</si>
</sst>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[$-409]h:mm:ss\ AM/PM"/>
    <numFmt numFmtId="204" formatCode="0.000"/>
    <numFmt numFmtId="205" formatCode="mmm/yyyy"/>
    <numFmt numFmtId="206" formatCode="#,##0.000"/>
    <numFmt numFmtId="207" formatCode="0.0%"/>
    <numFmt numFmtId="208" formatCode="0.0000%"/>
    <numFmt numFmtId="209" formatCode="#,##0.0000"/>
    <numFmt numFmtId="210" formatCode="#,##0.000000"/>
    <numFmt numFmtId="211" formatCode="#,##0.0000000"/>
    <numFmt numFmtId="212" formatCode="0.0000000%"/>
    <numFmt numFmtId="213" formatCode="&quot;Yes&quot;;&quot;Yes&quot;;&quot;No&quot;"/>
    <numFmt numFmtId="214" formatCode="&quot;True&quot;;&quot;True&quot;;&quot;False&quot;"/>
    <numFmt numFmtId="215" formatCode="&quot;On&quot;;&quot;On&quot;;&quot;Off&quot;"/>
  </numFmts>
  <fonts count="41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0" borderId="0" applyNumberFormat="0" applyFill="0" applyBorder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9" fontId="3" fillId="0" borderId="0" xfId="57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0" fillId="0" borderId="0" xfId="42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2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0" fontId="9" fillId="22" borderId="17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/>
    </xf>
    <xf numFmtId="3" fontId="0" fillId="22" borderId="26" xfId="0" applyNumberFormat="1" applyFont="1" applyFill="1" applyBorder="1" applyAlignment="1">
      <alignment horizontal="center" vertical="center" wrapText="1"/>
    </xf>
    <xf numFmtId="3" fontId="0" fillId="22" borderId="16" xfId="0" applyNumberFormat="1" applyFont="1" applyFill="1" applyBorder="1" applyAlignment="1">
      <alignment horizontal="center" vertical="center" wrapText="1"/>
    </xf>
    <xf numFmtId="3" fontId="0" fillId="22" borderId="11" xfId="0" applyNumberFormat="1" applyFont="1" applyFill="1" applyBorder="1" applyAlignment="1">
      <alignment horizontal="center" vertical="center" wrapText="1"/>
    </xf>
    <xf numFmtId="3" fontId="0" fillId="22" borderId="1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9" fillId="22" borderId="19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9" fillId="24" borderId="17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3" fontId="0" fillId="24" borderId="30" xfId="0" applyNumberFormat="1" applyFont="1" applyFill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 wrapText="1"/>
    </xf>
    <xf numFmtId="3" fontId="0" fillId="24" borderId="31" xfId="0" applyNumberFormat="1" applyFont="1" applyFill="1" applyBorder="1" applyAlignment="1">
      <alignment horizontal="center" vertical="center" wrapText="1"/>
    </xf>
    <xf numFmtId="3" fontId="0" fillId="24" borderId="3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3" fontId="0" fillId="24" borderId="33" xfId="0" applyNumberFormat="1" applyFont="1" applyFill="1" applyBorder="1" applyAlignment="1">
      <alignment horizontal="center" vertical="center" wrapText="1"/>
    </xf>
    <xf numFmtId="3" fontId="0" fillId="24" borderId="17" xfId="0" applyNumberFormat="1" applyFont="1" applyFill="1" applyBorder="1" applyAlignment="1">
      <alignment horizontal="center" vertical="center" wrapText="1"/>
    </xf>
    <xf numFmtId="49" fontId="13" fillId="24" borderId="0" xfId="0" applyNumberFormat="1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22" borderId="33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8" fillId="24" borderId="34" xfId="0" applyFont="1" applyFill="1" applyBorder="1" applyAlignment="1">
      <alignment horizontal="center" vertical="center"/>
    </xf>
    <xf numFmtId="3" fontId="0" fillId="24" borderId="16" xfId="0" applyNumberFormat="1" applyFont="1" applyFill="1" applyBorder="1" applyAlignment="1">
      <alignment horizontal="center" vertical="center" wrapText="1"/>
    </xf>
    <xf numFmtId="207" fontId="0" fillId="24" borderId="2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/>
    </xf>
    <xf numFmtId="0" fontId="8" fillId="24" borderId="14" xfId="0" applyFont="1" applyFill="1" applyBorder="1" applyAlignment="1">
      <alignment horizontal="center" vertical="center"/>
    </xf>
    <xf numFmtId="207" fontId="0" fillId="24" borderId="23" xfId="0" applyNumberFormat="1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center" vertical="center"/>
    </xf>
    <xf numFmtId="4" fontId="9" fillId="24" borderId="3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22" borderId="36" xfId="0" applyNumberFormat="1" applyFont="1" applyFill="1" applyBorder="1" applyAlignment="1">
      <alignment horizontal="center" vertical="center" wrapText="1"/>
    </xf>
    <xf numFmtId="3" fontId="0" fillId="24" borderId="0" xfId="0" applyNumberFormat="1" applyFont="1" applyFill="1" applyBorder="1" applyAlignment="1">
      <alignment horizontal="right" vertical="center"/>
    </xf>
    <xf numFmtId="4" fontId="0" fillId="24" borderId="1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0" fillId="24" borderId="16" xfId="0" applyNumberFormat="1" applyFont="1" applyFill="1" applyBorder="1" applyAlignment="1">
      <alignment horizontal="right" vertical="center"/>
    </xf>
    <xf numFmtId="4" fontId="0" fillId="24" borderId="11" xfId="0" applyNumberFormat="1" applyFont="1" applyFill="1" applyBorder="1" applyAlignment="1">
      <alignment horizontal="right" vertical="center"/>
    </xf>
    <xf numFmtId="0" fontId="9" fillId="24" borderId="17" xfId="0" applyNumberFormat="1" applyFont="1" applyFill="1" applyBorder="1" applyAlignment="1">
      <alignment horizontal="center" vertical="center" wrapText="1"/>
    </xf>
    <xf numFmtId="4" fontId="0" fillId="24" borderId="33" xfId="0" applyNumberFormat="1" applyFont="1" applyFill="1" applyBorder="1" applyAlignment="1">
      <alignment vertical="center"/>
    </xf>
    <xf numFmtId="4" fontId="0" fillId="24" borderId="17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" fontId="0" fillId="24" borderId="14" xfId="0" applyNumberFormat="1" applyFont="1" applyFill="1" applyBorder="1" applyAlignment="1">
      <alignment vertical="center"/>
    </xf>
    <xf numFmtId="4" fontId="0" fillId="2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24" borderId="38" xfId="0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0" fillId="0" borderId="0" xfId="0" applyNumberForma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9" fillId="22" borderId="36" xfId="0" applyFont="1" applyFill="1" applyBorder="1" applyAlignment="1">
      <alignment horizontal="center" vertical="center" wrapText="1"/>
    </xf>
    <xf numFmtId="0" fontId="9" fillId="25" borderId="40" xfId="0" applyFont="1" applyFill="1" applyBorder="1" applyAlignment="1">
      <alignment horizontal="center" vertical="center" wrapText="1"/>
    </xf>
    <xf numFmtId="0" fontId="8" fillId="25" borderId="37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 wrapText="1"/>
    </xf>
    <xf numFmtId="9" fontId="15" fillId="0" borderId="13" xfId="57" applyFont="1" applyBorder="1" applyAlignment="1">
      <alignment horizontal="center" vertical="center"/>
    </xf>
    <xf numFmtId="0" fontId="14" fillId="0" borderId="11" xfId="0" applyFont="1" applyBorder="1" applyAlignment="1" quotePrefix="1">
      <alignment horizontal="center" vertical="center"/>
    </xf>
    <xf numFmtId="9" fontId="16" fillId="22" borderId="11" xfId="57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9" fillId="24" borderId="19" xfId="0" applyFont="1" applyFill="1" applyBorder="1" applyAlignment="1">
      <alignment horizontal="center" vertical="center" wrapText="1"/>
    </xf>
    <xf numFmtId="9" fontId="0" fillId="24" borderId="31" xfId="0" applyNumberFormat="1" applyFont="1" applyFill="1" applyBorder="1" applyAlignment="1">
      <alignment horizontal="right" vertical="center"/>
    </xf>
    <xf numFmtId="9" fontId="0" fillId="24" borderId="32" xfId="0" applyNumberFormat="1" applyFont="1" applyFill="1" applyBorder="1" applyAlignment="1">
      <alignment horizontal="right" vertical="center"/>
    </xf>
    <xf numFmtId="9" fontId="0" fillId="24" borderId="32" xfId="0" applyNumberFormat="1" applyFont="1" applyFill="1" applyBorder="1" applyAlignment="1">
      <alignment vertical="center"/>
    </xf>
    <xf numFmtId="9" fontId="0" fillId="24" borderId="33" xfId="0" applyNumberFormat="1" applyFont="1" applyFill="1" applyBorder="1" applyAlignment="1">
      <alignment vertical="center"/>
    </xf>
    <xf numFmtId="4" fontId="0" fillId="24" borderId="0" xfId="0" applyNumberFormat="1" applyFill="1" applyBorder="1" applyAlignment="1">
      <alignment vertical="center"/>
    </xf>
    <xf numFmtId="4" fontId="0" fillId="24" borderId="32" xfId="0" applyNumberFormat="1" applyFont="1" applyFill="1" applyBorder="1" applyAlignment="1">
      <alignment vertical="center"/>
    </xf>
    <xf numFmtId="9" fontId="0" fillId="24" borderId="30" xfId="0" applyNumberFormat="1" applyFont="1" applyFill="1" applyBorder="1" applyAlignment="1">
      <alignment horizontal="right" vertical="center"/>
    </xf>
    <xf numFmtId="4" fontId="0" fillId="24" borderId="26" xfId="0" applyNumberFormat="1" applyFont="1" applyFill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4" fontId="0" fillId="0" borderId="44" xfId="0" applyNumberFormat="1" applyFont="1" applyBorder="1" applyAlignment="1">
      <alignment horizontal="right" vertical="center"/>
    </xf>
    <xf numFmtId="0" fontId="2" fillId="20" borderId="45" xfId="0" applyFont="1" applyFill="1" applyBorder="1" applyAlignment="1">
      <alignment horizontal="left" vertical="center" wrapText="1"/>
    </xf>
    <xf numFmtId="3" fontId="0" fillId="22" borderId="46" xfId="0" applyNumberFormat="1" applyFont="1" applyFill="1" applyBorder="1" applyAlignment="1">
      <alignment horizontal="center" vertical="center" wrapText="1"/>
    </xf>
    <xf numFmtId="3" fontId="0" fillId="22" borderId="47" xfId="0" applyNumberFormat="1" applyFont="1" applyFill="1" applyBorder="1" applyAlignment="1">
      <alignment horizontal="center" vertical="center" wrapText="1"/>
    </xf>
    <xf numFmtId="3" fontId="0" fillId="22" borderId="48" xfId="0" applyNumberFormat="1" applyFont="1" applyFill="1" applyBorder="1" applyAlignment="1">
      <alignment horizontal="center" vertical="center" wrapText="1"/>
    </xf>
    <xf numFmtId="4" fontId="2" fillId="24" borderId="37" xfId="0" applyNumberFormat="1" applyFont="1" applyFill="1" applyBorder="1" applyAlignment="1">
      <alignment horizontal="center" vertical="center"/>
    </xf>
    <xf numFmtId="0" fontId="9" fillId="24" borderId="40" xfId="0" applyFont="1" applyFill="1" applyBorder="1" applyAlignment="1">
      <alignment horizontal="center" vertical="center" wrapText="1"/>
    </xf>
    <xf numFmtId="0" fontId="8" fillId="24" borderId="37" xfId="0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 quotePrefix="1">
      <alignment horizontal="center" vertical="center" wrapText="1"/>
    </xf>
    <xf numFmtId="0" fontId="2" fillId="0" borderId="4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24" borderId="30" xfId="0" applyNumberFormat="1" applyFont="1" applyFill="1" applyBorder="1" applyAlignment="1">
      <alignment horizontal="right" vertical="center"/>
    </xf>
    <xf numFmtId="4" fontId="0" fillId="24" borderId="31" xfId="0" applyNumberFormat="1" applyFont="1" applyFill="1" applyBorder="1" applyAlignment="1">
      <alignment horizontal="right" vertical="center"/>
    </xf>
    <xf numFmtId="4" fontId="0" fillId="24" borderId="32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 wrapText="1"/>
    </xf>
    <xf numFmtId="0" fontId="8" fillId="22" borderId="3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0" fontId="0" fillId="24" borderId="28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3" fontId="2" fillId="24" borderId="37" xfId="0" applyNumberFormat="1" applyFont="1" applyFill="1" applyBorder="1" applyAlignment="1">
      <alignment horizontal="center" vertical="center"/>
    </xf>
    <xf numFmtId="3" fontId="2" fillId="22" borderId="37" xfId="0" applyNumberFormat="1" applyFont="1" applyFill="1" applyBorder="1" applyAlignment="1">
      <alignment horizontal="center" vertical="center"/>
    </xf>
    <xf numFmtId="4" fontId="2" fillId="22" borderId="37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" fontId="0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9" fillId="24" borderId="47" xfId="0" applyFont="1" applyFill="1" applyBorder="1" applyAlignment="1">
      <alignment horizontal="center" vertical="center" wrapText="1"/>
    </xf>
    <xf numFmtId="211" fontId="0" fillId="25" borderId="20" xfId="0" applyNumberFormat="1" applyFont="1" applyFill="1" applyBorder="1" applyAlignment="1">
      <alignment horizontal="right" vertical="center"/>
    </xf>
    <xf numFmtId="211" fontId="0" fillId="25" borderId="36" xfId="0" applyNumberFormat="1" applyFont="1" applyFill="1" applyBorder="1" applyAlignment="1">
      <alignment horizontal="right" vertical="center"/>
    </xf>
    <xf numFmtId="211" fontId="0" fillId="25" borderId="46" xfId="0" applyNumberFormat="1" applyFont="1" applyFill="1" applyBorder="1" applyAlignment="1">
      <alignment horizontal="right" vertical="center"/>
    </xf>
    <xf numFmtId="211" fontId="0" fillId="25" borderId="47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 wrapText="1"/>
    </xf>
    <xf numFmtId="211" fontId="0" fillId="24" borderId="51" xfId="0" applyNumberFormat="1" applyFont="1" applyFill="1" applyBorder="1" applyAlignment="1">
      <alignment horizontal="right" vertical="center"/>
    </xf>
    <xf numFmtId="211" fontId="0" fillId="24" borderId="11" xfId="0" applyNumberFormat="1" applyFont="1" applyFill="1" applyBorder="1" applyAlignment="1">
      <alignment horizontal="right" vertical="center"/>
    </xf>
    <xf numFmtId="211" fontId="0" fillId="24" borderId="17" xfId="0" applyNumberFormat="1" applyFont="1" applyFill="1" applyBorder="1" applyAlignment="1">
      <alignment horizontal="right" vertical="center"/>
    </xf>
    <xf numFmtId="211" fontId="0" fillId="24" borderId="28" xfId="0" applyNumberFormat="1" applyFont="1" applyFill="1" applyBorder="1" applyAlignment="1">
      <alignment horizontal="right" vertical="center"/>
    </xf>
    <xf numFmtId="211" fontId="0" fillId="24" borderId="24" xfId="0" applyNumberFormat="1" applyFont="1" applyFill="1" applyBorder="1" applyAlignment="1">
      <alignment horizontal="right" vertical="center"/>
    </xf>
    <xf numFmtId="211" fontId="2" fillId="4" borderId="0" xfId="0" applyNumberFormat="1" applyFont="1" applyFill="1" applyBorder="1" applyAlignment="1">
      <alignment horizontal="right" vertical="center"/>
    </xf>
    <xf numFmtId="211" fontId="0" fillId="0" borderId="0" xfId="0" applyNumberFormat="1" applyFont="1" applyAlignment="1">
      <alignment horizontal="right" vertical="center"/>
    </xf>
    <xf numFmtId="211" fontId="0" fillId="0" borderId="0" xfId="0" applyNumberFormat="1" applyFont="1" applyFill="1" applyAlignment="1">
      <alignment horizontal="right" vertical="center"/>
    </xf>
    <xf numFmtId="211" fontId="9" fillId="0" borderId="0" xfId="0" applyNumberFormat="1" applyFont="1" applyFill="1" applyAlignment="1">
      <alignment horizontal="right" vertical="center"/>
    </xf>
    <xf numFmtId="211" fontId="8" fillId="0" borderId="0" xfId="0" applyNumberFormat="1" applyFont="1" applyFill="1" applyAlignment="1">
      <alignment horizontal="right" vertical="center"/>
    </xf>
    <xf numFmtId="211" fontId="0" fillId="0" borderId="0" xfId="0" applyNumberFormat="1" applyFont="1" applyFill="1" applyAlignment="1">
      <alignment horizontal="right" vertical="center" wrapText="1"/>
    </xf>
    <xf numFmtId="211" fontId="2" fillId="20" borderId="0" xfId="0" applyNumberFormat="1" applyFont="1" applyFill="1" applyBorder="1" applyAlignment="1">
      <alignment horizontal="right" vertical="center" wrapText="1"/>
    </xf>
    <xf numFmtId="211" fontId="0" fillId="0" borderId="0" xfId="0" applyNumberFormat="1" applyBorder="1" applyAlignment="1">
      <alignment horizontal="right" vertical="center" wrapText="1"/>
    </xf>
    <xf numFmtId="4" fontId="0" fillId="24" borderId="49" xfId="0" applyNumberFormat="1" applyFont="1" applyFill="1" applyBorder="1" applyAlignment="1">
      <alignment horizontal="right" vertical="center"/>
    </xf>
    <xf numFmtId="4" fontId="0" fillId="24" borderId="52" xfId="0" applyNumberFormat="1" applyFont="1" applyFill="1" applyBorder="1" applyAlignment="1">
      <alignment horizontal="right" vertical="center"/>
    </xf>
    <xf numFmtId="4" fontId="0" fillId="24" borderId="53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0" fillId="24" borderId="0" xfId="0" applyFont="1" applyFill="1" applyBorder="1" applyAlignment="1">
      <alignment horizontal="center" vertical="center"/>
    </xf>
    <xf numFmtId="4" fontId="0" fillId="24" borderId="45" xfId="0" applyNumberFormat="1" applyFont="1" applyFill="1" applyBorder="1" applyAlignment="1">
      <alignment horizontal="right" vertical="center"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4" xfId="0" applyNumberFormat="1" applyFont="1" applyFill="1" applyBorder="1" applyAlignment="1">
      <alignment horizontal="right" vertical="center"/>
    </xf>
    <xf numFmtId="211" fontId="0" fillId="24" borderId="0" xfId="0" applyNumberFormat="1" applyFont="1" applyFill="1" applyBorder="1" applyAlignment="1">
      <alignment horizontal="right" vertical="center"/>
    </xf>
    <xf numFmtId="4" fontId="0" fillId="24" borderId="0" xfId="0" applyNumberFormat="1" applyFont="1" applyFill="1" applyBorder="1" applyAlignment="1">
      <alignment horizontal="right" vertical="center"/>
    </xf>
    <xf numFmtId="4" fontId="0" fillId="24" borderId="54" xfId="0" applyNumberFormat="1" applyFill="1" applyBorder="1" applyAlignment="1">
      <alignment vertical="center"/>
    </xf>
    <xf numFmtId="4" fontId="0" fillId="24" borderId="48" xfId="0" applyNumberFormat="1" applyFill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211" fontId="0" fillId="24" borderId="47" xfId="0" applyNumberFormat="1" applyFont="1" applyFill="1" applyBorder="1" applyAlignment="1">
      <alignment horizontal="right" vertical="center"/>
    </xf>
    <xf numFmtId="211" fontId="0" fillId="24" borderId="36" xfId="0" applyNumberFormat="1" applyFont="1" applyFill="1" applyBorder="1" applyAlignment="1">
      <alignment horizontal="right" vertical="center"/>
    </xf>
    <xf numFmtId="211" fontId="9" fillId="0" borderId="0" xfId="0" applyNumberFormat="1" applyFont="1" applyFill="1" applyAlignment="1">
      <alignment horizontal="center" vertical="center"/>
    </xf>
    <xf numFmtId="212" fontId="0" fillId="0" borderId="0" xfId="0" applyNumberFormat="1" applyFont="1" applyFill="1" applyAlignment="1">
      <alignment horizontal="center" vertical="center"/>
    </xf>
    <xf numFmtId="212" fontId="2" fillId="4" borderId="0" xfId="0" applyNumberFormat="1" applyFont="1" applyFill="1" applyBorder="1" applyAlignment="1">
      <alignment horizontal="center" vertical="center"/>
    </xf>
    <xf numFmtId="212" fontId="0" fillId="0" borderId="0" xfId="0" applyNumberFormat="1" applyFont="1" applyAlignment="1">
      <alignment vertical="center"/>
    </xf>
    <xf numFmtId="212" fontId="0" fillId="0" borderId="0" xfId="0" applyNumberFormat="1" applyFont="1" applyFill="1" applyAlignment="1">
      <alignment vertical="center"/>
    </xf>
    <xf numFmtId="212" fontId="9" fillId="0" borderId="0" xfId="0" applyNumberFormat="1" applyFont="1" applyFill="1" applyAlignment="1">
      <alignment vertical="center"/>
    </xf>
    <xf numFmtId="212" fontId="8" fillId="0" borderId="0" xfId="0" applyNumberFormat="1" applyFont="1" applyFill="1" applyAlignment="1">
      <alignment vertical="center"/>
    </xf>
    <xf numFmtId="212" fontId="0" fillId="0" borderId="0" xfId="0" applyNumberFormat="1" applyFont="1" applyFill="1" applyAlignment="1">
      <alignment horizontal="center" vertical="center" wrapText="1"/>
    </xf>
    <xf numFmtId="211" fontId="0" fillId="24" borderId="16" xfId="0" applyNumberFormat="1" applyFont="1" applyFill="1" applyBorder="1" applyAlignment="1">
      <alignment horizontal="right" vertical="center"/>
    </xf>
    <xf numFmtId="211" fontId="0" fillId="24" borderId="48" xfId="0" applyNumberFormat="1" applyFont="1" applyFill="1" applyBorder="1" applyAlignment="1">
      <alignment horizontal="right" vertical="center"/>
    </xf>
    <xf numFmtId="168" fontId="0" fillId="22" borderId="46" xfId="0" applyNumberFormat="1" applyFont="1" applyFill="1" applyBorder="1" applyAlignment="1">
      <alignment horizontal="center" vertical="center" wrapText="1"/>
    </xf>
    <xf numFmtId="168" fontId="0" fillId="22" borderId="47" xfId="0" applyNumberFormat="1" applyFont="1" applyFill="1" applyBorder="1" applyAlignment="1">
      <alignment horizontal="center" vertical="center" wrapText="1"/>
    </xf>
    <xf numFmtId="168" fontId="0" fillId="22" borderId="48" xfId="0" applyNumberFormat="1" applyFont="1" applyFill="1" applyBorder="1" applyAlignment="1">
      <alignment horizontal="center" vertical="center" wrapText="1"/>
    </xf>
    <xf numFmtId="168" fontId="0" fillId="22" borderId="36" xfId="0" applyNumberFormat="1" applyFont="1" applyFill="1" applyBorder="1" applyAlignment="1">
      <alignment horizontal="center" vertical="center" wrapText="1"/>
    </xf>
    <xf numFmtId="4" fontId="18" fillId="24" borderId="48" xfId="0" applyNumberFormat="1" applyFont="1" applyFill="1" applyBorder="1" applyAlignment="1">
      <alignment vertical="center"/>
    </xf>
    <xf numFmtId="212" fontId="0" fillId="24" borderId="40" xfId="0" applyNumberFormat="1" applyFill="1" applyBorder="1" applyAlignment="1">
      <alignment vertical="center"/>
    </xf>
    <xf numFmtId="4" fontId="2" fillId="25" borderId="37" xfId="0" applyNumberFormat="1" applyFont="1" applyFill="1" applyBorder="1" applyAlignment="1">
      <alignment vertical="center"/>
    </xf>
    <xf numFmtId="212" fontId="0" fillId="24" borderId="47" xfId="0" applyNumberFormat="1" applyFill="1" applyBorder="1" applyAlignment="1">
      <alignment vertical="center"/>
    </xf>
    <xf numFmtId="49" fontId="0" fillId="24" borderId="30" xfId="0" applyNumberFormat="1" applyFont="1" applyFill="1" applyBorder="1" applyAlignment="1">
      <alignment horizontal="center" vertical="center"/>
    </xf>
    <xf numFmtId="49" fontId="0" fillId="24" borderId="31" xfId="0" applyNumberFormat="1" applyFont="1" applyFill="1" applyBorder="1" applyAlignment="1">
      <alignment horizontal="center" vertical="center"/>
    </xf>
    <xf numFmtId="49" fontId="0" fillId="24" borderId="32" xfId="0" applyNumberFormat="1" applyFont="1" applyFill="1" applyBorder="1" applyAlignment="1">
      <alignment horizontal="center" vertical="center"/>
    </xf>
    <xf numFmtId="49" fontId="0" fillId="24" borderId="33" xfId="0" applyNumberFormat="1" applyFont="1" applyFill="1" applyBorder="1" applyAlignment="1">
      <alignment horizontal="center" vertical="center"/>
    </xf>
    <xf numFmtId="49" fontId="0" fillId="24" borderId="55" xfId="0" applyNumberFormat="1" applyFont="1" applyFill="1" applyBorder="1" applyAlignment="1">
      <alignment horizontal="center" vertical="center"/>
    </xf>
    <xf numFmtId="3" fontId="0" fillId="24" borderId="26" xfId="0" applyNumberFormat="1" applyFont="1" applyFill="1" applyBorder="1" applyAlignment="1">
      <alignment horizontal="center" vertical="center" wrapText="1"/>
    </xf>
    <xf numFmtId="211" fontId="0" fillId="24" borderId="56" xfId="0" applyNumberFormat="1" applyFont="1" applyFill="1" applyBorder="1" applyAlignment="1">
      <alignment horizontal="right" vertical="center"/>
    </xf>
    <xf numFmtId="3" fontId="0" fillId="24" borderId="31" xfId="0" applyNumberFormat="1" applyFont="1" applyFill="1" applyBorder="1" applyAlignment="1">
      <alignment horizontal="center" vertical="center"/>
    </xf>
    <xf numFmtId="3" fontId="0" fillId="24" borderId="1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57" xfId="0" applyNumberFormat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9" fontId="0" fillId="22" borderId="11" xfId="0" applyNumberFormat="1" applyFont="1" applyFill="1" applyBorder="1" applyAlignment="1">
      <alignment vertical="center"/>
    </xf>
    <xf numFmtId="207" fontId="0" fillId="24" borderId="11" xfId="0" applyNumberFormat="1" applyFont="1" applyFill="1" applyBorder="1" applyAlignment="1">
      <alignment horizontal="right" vertical="center"/>
    </xf>
    <xf numFmtId="211" fontId="0" fillId="25" borderId="11" xfId="0" applyNumberFormat="1" applyFon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68" fontId="0" fillId="22" borderId="11" xfId="0" applyNumberFormat="1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vertical="center"/>
    </xf>
    <xf numFmtId="9" fontId="0" fillId="24" borderId="11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 quotePrefix="1">
      <alignment horizontal="center" vertical="center" wrapText="1"/>
    </xf>
    <xf numFmtId="3" fontId="0" fillId="0" borderId="11" xfId="0" applyNumberFormat="1" applyFont="1" applyBorder="1" applyAlignment="1" quotePrefix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/>
    </xf>
    <xf numFmtId="44" fontId="14" fillId="22" borderId="11" xfId="6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9" fillId="24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20" fillId="24" borderId="0" xfId="0" applyFont="1" applyFill="1" applyAlignment="1">
      <alignment horizontal="left" vertical="center"/>
    </xf>
    <xf numFmtId="0" fontId="20" fillId="24" borderId="37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22" borderId="59" xfId="0" applyFont="1" applyFill="1" applyBorder="1" applyAlignment="1">
      <alignment horizontal="center" vertical="center" wrapText="1"/>
    </xf>
    <xf numFmtId="0" fontId="20" fillId="22" borderId="51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22" borderId="46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2" borderId="24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22" borderId="25" xfId="0" applyFont="1" applyFill="1" applyBorder="1" applyAlignment="1">
      <alignment horizontal="center" vertical="center"/>
    </xf>
    <xf numFmtId="0" fontId="21" fillId="22" borderId="13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22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3" fontId="19" fillId="22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9" fillId="24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9" fillId="22" borderId="11" xfId="0" applyNumberFormat="1" applyFont="1" applyFill="1" applyBorder="1" applyAlignment="1">
      <alignment horizontal="right" vertical="center"/>
    </xf>
    <xf numFmtId="4" fontId="19" fillId="22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4" fontId="0" fillId="24" borderId="57" xfId="0" applyNumberFormat="1" applyFont="1" applyFill="1" applyBorder="1" applyAlignment="1">
      <alignment horizontal="right" vertical="center"/>
    </xf>
    <xf numFmtId="4" fontId="0" fillId="24" borderId="58" xfId="0" applyNumberFormat="1" applyFont="1" applyFill="1" applyBorder="1" applyAlignment="1">
      <alignment horizontal="right" vertical="center"/>
    </xf>
    <xf numFmtId="4" fontId="0" fillId="24" borderId="61" xfId="0" applyNumberFormat="1" applyFont="1" applyFill="1" applyBorder="1" applyAlignment="1">
      <alignment horizontal="right" vertical="center"/>
    </xf>
    <xf numFmtId="44" fontId="0" fillId="24" borderId="26" xfId="61" applyFont="1" applyFill="1" applyBorder="1" applyAlignment="1">
      <alignment horizontal="right" vertical="center"/>
    </xf>
    <xf numFmtId="44" fontId="0" fillId="0" borderId="29" xfId="61" applyFont="1" applyBorder="1" applyAlignment="1">
      <alignment horizontal="right" vertical="center"/>
    </xf>
    <xf numFmtId="44" fontId="0" fillId="24" borderId="16" xfId="61" applyFont="1" applyFill="1" applyBorder="1" applyAlignment="1">
      <alignment horizontal="right" vertical="center"/>
    </xf>
    <xf numFmtId="44" fontId="0" fillId="0" borderId="27" xfId="61" applyFont="1" applyBorder="1" applyAlignment="1">
      <alignment horizontal="right" vertical="center"/>
    </xf>
    <xf numFmtId="44" fontId="0" fillId="24" borderId="11" xfId="61" applyFont="1" applyFill="1" applyBorder="1" applyAlignment="1">
      <alignment horizontal="right" vertical="center"/>
    </xf>
    <xf numFmtId="44" fontId="0" fillId="0" borderId="28" xfId="61" applyFont="1" applyBorder="1" applyAlignment="1">
      <alignment horizontal="right" vertical="center"/>
    </xf>
    <xf numFmtId="44" fontId="0" fillId="0" borderId="28" xfId="61" applyFont="1" applyBorder="1" applyAlignment="1">
      <alignment vertical="center"/>
    </xf>
    <xf numFmtId="44" fontId="0" fillId="24" borderId="17" xfId="61" applyFont="1" applyFill="1" applyBorder="1" applyAlignment="1">
      <alignment horizontal="right" vertical="center"/>
    </xf>
    <xf numFmtId="44" fontId="0" fillId="0" borderId="23" xfId="61" applyFont="1" applyBorder="1" applyAlignment="1">
      <alignment vertical="center"/>
    </xf>
    <xf numFmtId="44" fontId="0" fillId="0" borderId="10" xfId="61" applyFont="1" applyBorder="1" applyAlignment="1">
      <alignment horizontal="right" vertical="center"/>
    </xf>
    <xf numFmtId="44" fontId="0" fillId="0" borderId="16" xfId="61" applyFont="1" applyBorder="1" applyAlignment="1">
      <alignment horizontal="right" vertical="center"/>
    </xf>
    <xf numFmtId="44" fontId="0" fillId="0" borderId="20" xfId="61" applyFont="1" applyBorder="1" applyAlignment="1">
      <alignment horizontal="right" vertical="center"/>
    </xf>
    <xf numFmtId="44" fontId="0" fillId="24" borderId="15" xfId="61" applyFont="1" applyFill="1" applyBorder="1" applyAlignment="1">
      <alignment horizontal="right" vertical="center"/>
    </xf>
    <xf numFmtId="44" fontId="0" fillId="0" borderId="11" xfId="61" applyFont="1" applyBorder="1" applyAlignment="1">
      <alignment horizontal="right" vertical="center"/>
    </xf>
    <xf numFmtId="44" fontId="0" fillId="0" borderId="22" xfId="61" applyFont="1" applyBorder="1" applyAlignment="1">
      <alignment horizontal="right" vertical="center"/>
    </xf>
    <xf numFmtId="44" fontId="0" fillId="0" borderId="19" xfId="61" applyFont="1" applyBorder="1" applyAlignment="1">
      <alignment horizontal="right" vertical="center"/>
    </xf>
    <xf numFmtId="44" fontId="0" fillId="0" borderId="17" xfId="61" applyFont="1" applyBorder="1" applyAlignment="1">
      <alignment horizontal="right" vertical="center"/>
    </xf>
    <xf numFmtId="44" fontId="0" fillId="0" borderId="23" xfId="61" applyFont="1" applyBorder="1" applyAlignment="1">
      <alignment horizontal="right" vertical="center"/>
    </xf>
    <xf numFmtId="44" fontId="0" fillId="24" borderId="19" xfId="61" applyFont="1" applyFill="1" applyBorder="1" applyAlignment="1">
      <alignment horizontal="right" vertical="center"/>
    </xf>
    <xf numFmtId="44" fontId="0" fillId="24" borderId="11" xfId="61" applyFont="1" applyFill="1" applyBorder="1" applyAlignment="1">
      <alignment vertical="center"/>
    </xf>
    <xf numFmtId="44" fontId="0" fillId="0" borderId="11" xfId="61" applyFont="1" applyBorder="1" applyAlignment="1">
      <alignment vertical="center"/>
    </xf>
    <xf numFmtId="44" fontId="0" fillId="0" borderId="57" xfId="61" applyFont="1" applyBorder="1" applyAlignment="1">
      <alignment vertical="center"/>
    </xf>
    <xf numFmtId="44" fontId="0" fillId="0" borderId="35" xfId="61" applyFont="1" applyBorder="1" applyAlignment="1">
      <alignment vertical="center"/>
    </xf>
    <xf numFmtId="44" fontId="0" fillId="0" borderId="58" xfId="61" applyFont="1" applyBorder="1" applyAlignment="1">
      <alignment vertical="center"/>
    </xf>
    <xf numFmtId="44" fontId="0" fillId="0" borderId="59" xfId="61" applyFont="1" applyBorder="1" applyAlignment="1">
      <alignment vertical="center"/>
    </xf>
    <xf numFmtId="44" fontId="0" fillId="24" borderId="60" xfId="61" applyFont="1" applyFill="1" applyBorder="1" applyAlignment="1">
      <alignment vertical="center"/>
    </xf>
    <xf numFmtId="44" fontId="7" fillId="0" borderId="12" xfId="61" applyFont="1" applyBorder="1" applyAlignment="1">
      <alignment vertical="center"/>
    </xf>
    <xf numFmtId="44" fontId="7" fillId="0" borderId="13" xfId="61" applyFont="1" applyBorder="1" applyAlignment="1">
      <alignment vertical="center"/>
    </xf>
    <xf numFmtId="44" fontId="7" fillId="0" borderId="14" xfId="61" applyFont="1" applyBorder="1" applyAlignment="1">
      <alignment vertical="center"/>
    </xf>
    <xf numFmtId="44" fontId="0" fillId="0" borderId="40" xfId="61" applyFont="1" applyFill="1" applyBorder="1" applyAlignment="1">
      <alignment horizontal="right" vertical="center" wrapText="1"/>
    </xf>
    <xf numFmtId="44" fontId="7" fillId="0" borderId="57" xfId="61" applyFont="1" applyBorder="1" applyAlignment="1">
      <alignment vertical="center"/>
    </xf>
    <xf numFmtId="44" fontId="7" fillId="0" borderId="35" xfId="61" applyFont="1" applyBorder="1" applyAlignment="1">
      <alignment vertical="center"/>
    </xf>
    <xf numFmtId="44" fontId="7" fillId="0" borderId="58" xfId="61" applyFont="1" applyBorder="1" applyAlignment="1">
      <alignment vertical="center"/>
    </xf>
    <xf numFmtId="44" fontId="14" fillId="0" borderId="51" xfId="61" applyFont="1" applyBorder="1" applyAlignment="1">
      <alignment vertical="center"/>
    </xf>
    <xf numFmtId="44" fontId="14" fillId="0" borderId="11" xfId="61" applyFont="1" applyBorder="1" applyAlignment="1">
      <alignment vertical="center"/>
    </xf>
    <xf numFmtId="44" fontId="7" fillId="0" borderId="22" xfId="61" applyFont="1" applyBorder="1" applyAlignment="1">
      <alignment vertical="center"/>
    </xf>
    <xf numFmtId="4" fontId="19" fillId="22" borderId="11" xfId="0" applyNumberFormat="1" applyFont="1" applyFill="1" applyBorder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3" fillId="0" borderId="0" xfId="57" applyNumberFormat="1" applyFont="1" applyAlignment="1">
      <alignment horizontal="center" vertical="center"/>
    </xf>
    <xf numFmtId="9" fontId="0" fillId="22" borderId="11" xfId="0" applyNumberFormat="1" applyFont="1" applyFill="1" applyBorder="1" applyAlignment="1">
      <alignment horizontal="right" vertical="center"/>
    </xf>
    <xf numFmtId="44" fontId="0" fillId="22" borderId="11" xfId="61" applyFont="1" applyFill="1" applyBorder="1" applyAlignment="1">
      <alignment horizontal="right" vertical="center"/>
    </xf>
    <xf numFmtId="3" fontId="0" fillId="22" borderId="28" xfId="0" applyNumberFormat="1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 wrapText="1"/>
    </xf>
    <xf numFmtId="211" fontId="0" fillId="26" borderId="0" xfId="0" applyNumberFormat="1" applyFont="1" applyFill="1" applyAlignment="1">
      <alignment horizontal="right" vertical="center"/>
    </xf>
    <xf numFmtId="4" fontId="0" fillId="26" borderId="0" xfId="0" applyNumberFormat="1" applyFont="1" applyFill="1" applyAlignment="1">
      <alignment vertical="center"/>
    </xf>
    <xf numFmtId="0" fontId="0" fillId="26" borderId="0" xfId="0" applyFont="1" applyFill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0" fillId="24" borderId="15" xfId="0" applyFont="1" applyFill="1" applyBorder="1" applyAlignment="1">
      <alignment horizontal="center" vertical="center"/>
    </xf>
    <xf numFmtId="3" fontId="0" fillId="24" borderId="31" xfId="0" applyNumberFormat="1" applyFont="1" applyFill="1" applyBorder="1" applyAlignment="1">
      <alignment horizontal="center" vertical="center"/>
    </xf>
    <xf numFmtId="3" fontId="0" fillId="24" borderId="16" xfId="0" applyNumberFormat="1" applyFont="1" applyFill="1" applyBorder="1" applyAlignment="1">
      <alignment horizontal="center" vertical="center" wrapText="1"/>
    </xf>
    <xf numFmtId="3" fontId="0" fillId="24" borderId="31" xfId="0" applyNumberFormat="1" applyFont="1" applyFill="1" applyBorder="1" applyAlignment="1">
      <alignment horizontal="center" vertical="center" wrapText="1"/>
    </xf>
    <xf numFmtId="3" fontId="0" fillId="24" borderId="32" xfId="0" applyNumberFormat="1" applyFont="1" applyFill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 wrapText="1"/>
    </xf>
    <xf numFmtId="3" fontId="0" fillId="24" borderId="28" xfId="0" applyNumberFormat="1" applyFont="1" applyFill="1" applyBorder="1" applyAlignment="1">
      <alignment horizontal="center" vertical="center" wrapText="1"/>
    </xf>
    <xf numFmtId="44" fontId="0" fillId="24" borderId="11" xfId="61" applyFont="1" applyFill="1" applyBorder="1" applyAlignment="1">
      <alignment horizontal="right" vertical="center"/>
    </xf>
    <xf numFmtId="44" fontId="0" fillId="24" borderId="28" xfId="61" applyFont="1" applyFill="1" applyBorder="1" applyAlignment="1">
      <alignment vertical="center"/>
    </xf>
    <xf numFmtId="211" fontId="0" fillId="24" borderId="47" xfId="0" applyNumberFormat="1" applyFont="1" applyFill="1" applyBorder="1" applyAlignment="1">
      <alignment horizontal="right" vertical="center"/>
    </xf>
    <xf numFmtId="44" fontId="0" fillId="24" borderId="10" xfId="61" applyFont="1" applyFill="1" applyBorder="1" applyAlignment="1">
      <alignment horizontal="right" vertical="center"/>
    </xf>
    <xf numFmtId="44" fontId="0" fillId="24" borderId="22" xfId="61" applyFont="1" applyFill="1" applyBorder="1" applyAlignment="1">
      <alignment horizontal="right" vertical="center"/>
    </xf>
    <xf numFmtId="44" fontId="0" fillId="24" borderId="15" xfId="61" applyFont="1" applyFill="1" applyBorder="1" applyAlignment="1">
      <alignment horizontal="right" vertical="center"/>
    </xf>
    <xf numFmtId="207" fontId="0" fillId="24" borderId="20" xfId="0" applyNumberFormat="1" applyFont="1" applyFill="1" applyBorder="1" applyAlignment="1">
      <alignment horizontal="right" vertical="center"/>
    </xf>
    <xf numFmtId="3" fontId="0" fillId="22" borderId="11" xfId="0" applyNumberFormat="1" applyFont="1" applyFill="1" applyBorder="1" applyAlignment="1">
      <alignment horizontal="center" vertical="center" wrapText="1"/>
    </xf>
    <xf numFmtId="44" fontId="0" fillId="22" borderId="11" xfId="61" applyFont="1" applyFill="1" applyBorder="1" applyAlignment="1">
      <alignment horizontal="right" vertical="center"/>
    </xf>
    <xf numFmtId="9" fontId="0" fillId="22" borderId="11" xfId="0" applyNumberFormat="1" applyFont="1" applyFill="1" applyBorder="1" applyAlignment="1">
      <alignment horizontal="right" vertical="center"/>
    </xf>
    <xf numFmtId="211" fontId="0" fillId="4" borderId="20" xfId="0" applyNumberFormat="1" applyFont="1" applyFill="1" applyBorder="1" applyAlignment="1">
      <alignment horizontal="right" vertical="center"/>
    </xf>
    <xf numFmtId="0" fontId="0" fillId="24" borderId="11" xfId="0" applyFont="1" applyFill="1" applyBorder="1" applyAlignment="1">
      <alignment horizontal="left" vertical="center" wrapText="1"/>
    </xf>
    <xf numFmtId="44" fontId="0" fillId="0" borderId="22" xfId="61" applyFont="1" applyBorder="1" applyAlignment="1">
      <alignment vertical="center"/>
    </xf>
    <xf numFmtId="44" fontId="0" fillId="24" borderId="10" xfId="61" applyFont="1" applyFill="1" applyBorder="1" applyAlignment="1">
      <alignment horizontal="right" vertical="center"/>
    </xf>
    <xf numFmtId="207" fontId="0" fillId="24" borderId="22" xfId="0" applyNumberFormat="1" applyFont="1" applyFill="1" applyBorder="1" applyAlignment="1">
      <alignment horizontal="right" vertical="center"/>
    </xf>
    <xf numFmtId="211" fontId="0" fillId="25" borderId="48" xfId="0" applyNumberFormat="1" applyFont="1" applyFill="1" applyBorder="1" applyAlignment="1">
      <alignment horizontal="right" vertical="center"/>
    </xf>
    <xf numFmtId="44" fontId="0" fillId="22" borderId="17" xfId="61" applyFont="1" applyFill="1" applyBorder="1" applyAlignment="1">
      <alignment horizontal="right" vertical="center"/>
    </xf>
    <xf numFmtId="9" fontId="0" fillId="22" borderId="17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24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9" fontId="0" fillId="22" borderId="17" xfId="0" applyNumberFormat="1" applyFont="1" applyFill="1" applyBorder="1" applyAlignment="1">
      <alignment vertical="center"/>
    </xf>
    <xf numFmtId="44" fontId="0" fillId="0" borderId="17" xfId="61" applyFont="1" applyBorder="1" applyAlignment="1">
      <alignment vertical="center"/>
    </xf>
    <xf numFmtId="207" fontId="0" fillId="24" borderId="17" xfId="0" applyNumberFormat="1" applyFont="1" applyFill="1" applyBorder="1" applyAlignment="1">
      <alignment horizontal="right" vertical="center"/>
    </xf>
    <xf numFmtId="211" fontId="0" fillId="25" borderId="17" xfId="0" applyNumberFormat="1" applyFont="1" applyFill="1" applyBorder="1" applyAlignment="1">
      <alignment horizontal="right" vertical="center"/>
    </xf>
    <xf numFmtId="0" fontId="22" fillId="0" borderId="62" xfId="0" applyFont="1" applyBorder="1" applyAlignment="1">
      <alignment horizontal="center" vertical="center"/>
    </xf>
    <xf numFmtId="4" fontId="0" fillId="24" borderId="63" xfId="0" applyNumberFormat="1" applyFont="1" applyFill="1" applyBorder="1" applyAlignment="1">
      <alignment horizontal="right" vertical="center"/>
    </xf>
    <xf numFmtId="4" fontId="0" fillId="0" borderId="40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24" borderId="17" xfId="0" applyNumberFormat="1" applyFont="1" applyFill="1" applyBorder="1" applyAlignment="1">
      <alignment horizontal="center" vertical="center"/>
    </xf>
    <xf numFmtId="211" fontId="0" fillId="24" borderId="22" xfId="0" applyNumberFormat="1" applyFont="1" applyFill="1" applyBorder="1" applyAlignment="1">
      <alignment horizontal="right" vertical="center"/>
    </xf>
    <xf numFmtId="211" fontId="0" fillId="24" borderId="23" xfId="0" applyNumberFormat="1" applyFont="1" applyFill="1" applyBorder="1" applyAlignment="1">
      <alignment horizontal="right" vertical="center"/>
    </xf>
    <xf numFmtId="49" fontId="0" fillId="24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 wrapText="1"/>
    </xf>
    <xf numFmtId="211" fontId="0" fillId="24" borderId="43" xfId="0" applyNumberFormat="1" applyFont="1" applyFill="1" applyBorder="1" applyAlignment="1">
      <alignment horizontal="right" vertical="center"/>
    </xf>
    <xf numFmtId="211" fontId="0" fillId="24" borderId="64" xfId="0" applyNumberFormat="1" applyFont="1" applyFill="1" applyBorder="1" applyAlignment="1">
      <alignment horizontal="right" vertical="center"/>
    </xf>
    <xf numFmtId="3" fontId="0" fillId="24" borderId="46" xfId="0" applyNumberFormat="1" applyFont="1" applyFill="1" applyBorder="1" applyAlignment="1">
      <alignment horizontal="center" vertical="center" wrapText="1"/>
    </xf>
    <xf numFmtId="3" fontId="0" fillId="24" borderId="47" xfId="0" applyNumberFormat="1" applyFont="1" applyFill="1" applyBorder="1" applyAlignment="1">
      <alignment horizontal="center" vertical="center" wrapText="1"/>
    </xf>
    <xf numFmtId="3" fontId="0" fillId="24" borderId="48" xfId="0" applyNumberFormat="1" applyFont="1" applyFill="1" applyBorder="1" applyAlignment="1">
      <alignment horizontal="center" vertical="center" wrapText="1"/>
    </xf>
    <xf numFmtId="3" fontId="0" fillId="24" borderId="36" xfId="0" applyNumberFormat="1" applyFont="1" applyFill="1" applyBorder="1" applyAlignment="1">
      <alignment horizontal="center" vertical="center" wrapText="1"/>
    </xf>
    <xf numFmtId="3" fontId="0" fillId="24" borderId="43" xfId="0" applyNumberFormat="1" applyFont="1" applyFill="1" applyBorder="1" applyAlignment="1">
      <alignment horizontal="center" vertical="center" wrapText="1"/>
    </xf>
    <xf numFmtId="44" fontId="7" fillId="0" borderId="65" xfId="61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4" fontId="0" fillId="0" borderId="16" xfId="61" applyFont="1" applyBorder="1" applyAlignment="1">
      <alignment vertical="center"/>
    </xf>
    <xf numFmtId="44" fontId="0" fillId="0" borderId="13" xfId="61" applyFont="1" applyBorder="1" applyAlignment="1">
      <alignment vertical="center"/>
    </xf>
    <xf numFmtId="44" fontId="0" fillId="0" borderId="14" xfId="61" applyFont="1" applyBorder="1" applyAlignment="1">
      <alignment vertical="center"/>
    </xf>
    <xf numFmtId="44" fontId="0" fillId="0" borderId="13" xfId="61" applyFont="1" applyFill="1" applyBorder="1" applyAlignment="1">
      <alignment vertical="center"/>
    </xf>
    <xf numFmtId="0" fontId="2" fillId="20" borderId="66" xfId="0" applyFont="1" applyFill="1" applyBorder="1" applyAlignment="1">
      <alignment horizontal="left" vertical="center" wrapText="1"/>
    </xf>
    <xf numFmtId="207" fontId="0" fillId="24" borderId="30" xfId="0" applyNumberFormat="1" applyFont="1" applyFill="1" applyBorder="1" applyAlignment="1">
      <alignment horizontal="center" vertical="center" wrapText="1"/>
    </xf>
    <xf numFmtId="207" fontId="0" fillId="24" borderId="31" xfId="0" applyNumberFormat="1" applyFont="1" applyFill="1" applyBorder="1" applyAlignment="1">
      <alignment horizontal="center" vertical="center" wrapText="1"/>
    </xf>
    <xf numFmtId="207" fontId="0" fillId="24" borderId="32" xfId="0" applyNumberFormat="1" applyFont="1" applyFill="1" applyBorder="1" applyAlignment="1">
      <alignment horizontal="center" vertical="center" wrapText="1"/>
    </xf>
    <xf numFmtId="207" fontId="0" fillId="24" borderId="32" xfId="0" applyNumberFormat="1" applyFont="1" applyFill="1" applyBorder="1" applyAlignment="1">
      <alignment horizontal="center" vertical="center" wrapText="1"/>
    </xf>
    <xf numFmtId="207" fontId="0" fillId="24" borderId="33" xfId="0" applyNumberFormat="1" applyFont="1" applyFill="1" applyBorder="1" applyAlignment="1">
      <alignment horizontal="center" vertical="center" wrapText="1"/>
    </xf>
    <xf numFmtId="207" fontId="0" fillId="24" borderId="11" xfId="0" applyNumberFormat="1" applyFont="1" applyFill="1" applyBorder="1" applyAlignment="1">
      <alignment horizontal="center" vertical="center" wrapText="1"/>
    </xf>
    <xf numFmtId="207" fontId="0" fillId="24" borderId="17" xfId="0" applyNumberFormat="1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left" vertical="center" wrapText="1"/>
    </xf>
    <xf numFmtId="44" fontId="0" fillId="0" borderId="32" xfId="61" applyFont="1" applyBorder="1" applyAlignment="1">
      <alignment vertical="center"/>
    </xf>
    <xf numFmtId="44" fontId="0" fillId="0" borderId="31" xfId="61" applyFont="1" applyBorder="1" applyAlignment="1">
      <alignment vertical="center"/>
    </xf>
    <xf numFmtId="44" fontId="0" fillId="0" borderId="34" xfId="61" applyFont="1" applyBorder="1" applyAlignment="1">
      <alignment vertical="center"/>
    </xf>
    <xf numFmtId="49" fontId="0" fillId="0" borderId="54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4" fontId="0" fillId="24" borderId="55" xfId="61" applyFont="1" applyFill="1" applyBorder="1" applyAlignment="1">
      <alignment vertical="center"/>
    </xf>
    <xf numFmtId="44" fontId="0" fillId="0" borderId="24" xfId="61" applyFont="1" applyBorder="1" applyAlignment="1">
      <alignment vertical="center"/>
    </xf>
    <xf numFmtId="44" fontId="0" fillId="0" borderId="33" xfId="61" applyFont="1" applyBorder="1" applyAlignment="1">
      <alignment vertical="center"/>
    </xf>
    <xf numFmtId="44" fontId="0" fillId="0" borderId="67" xfId="61" applyFont="1" applyBorder="1" applyAlignment="1">
      <alignment vertical="center"/>
    </xf>
    <xf numFmtId="44" fontId="0" fillId="0" borderId="54" xfId="61" applyFont="1" applyBorder="1" applyAlignment="1">
      <alignment horizontal="center" vertical="center"/>
    </xf>
    <xf numFmtId="44" fontId="0" fillId="0" borderId="48" xfId="61" applyFont="1" applyBorder="1" applyAlignment="1">
      <alignment horizontal="center" vertical="center"/>
    </xf>
    <xf numFmtId="44" fontId="0" fillId="0" borderId="47" xfId="61" applyFont="1" applyBorder="1" applyAlignment="1">
      <alignment horizontal="center" vertical="center"/>
    </xf>
    <xf numFmtId="44" fontId="0" fillId="24" borderId="34" xfId="61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24" borderId="43" xfId="0" applyNumberFormat="1" applyFont="1" applyFill="1" applyBorder="1" applyAlignment="1">
      <alignment horizontal="center" vertical="center"/>
    </xf>
    <xf numFmtId="207" fontId="0" fillId="24" borderId="43" xfId="0" applyNumberFormat="1" applyFont="1" applyFill="1" applyBorder="1" applyAlignment="1">
      <alignment horizontal="center" vertical="center" wrapText="1"/>
    </xf>
    <xf numFmtId="3" fontId="0" fillId="22" borderId="43" xfId="0" applyNumberFormat="1" applyFont="1" applyFill="1" applyBorder="1" applyAlignment="1">
      <alignment horizontal="center" vertical="center" wrapText="1"/>
    </xf>
    <xf numFmtId="3" fontId="0" fillId="0" borderId="68" xfId="0" applyNumberFormat="1" applyFont="1" applyBorder="1" applyAlignment="1">
      <alignment horizontal="center" vertical="center" wrapText="1"/>
    </xf>
    <xf numFmtId="44" fontId="0" fillId="22" borderId="43" xfId="61" applyFont="1" applyFill="1" applyBorder="1" applyAlignment="1">
      <alignment horizontal="right" vertical="center"/>
    </xf>
    <xf numFmtId="9" fontId="0" fillId="22" borderId="43" xfId="0" applyNumberFormat="1" applyFont="1" applyFill="1" applyBorder="1" applyAlignment="1">
      <alignment vertical="center"/>
    </xf>
    <xf numFmtId="44" fontId="0" fillId="24" borderId="43" xfId="61" applyFont="1" applyFill="1" applyBorder="1" applyAlignment="1">
      <alignment horizontal="right" vertical="center"/>
    </xf>
    <xf numFmtId="44" fontId="0" fillId="0" borderId="68" xfId="61" applyFont="1" applyBorder="1" applyAlignment="1">
      <alignment vertical="center"/>
    </xf>
    <xf numFmtId="211" fontId="0" fillId="24" borderId="69" xfId="0" applyNumberFormat="1" applyFont="1" applyFill="1" applyBorder="1" applyAlignment="1">
      <alignment horizontal="right" vertical="center"/>
    </xf>
    <xf numFmtId="44" fontId="0" fillId="0" borderId="70" xfId="61" applyFont="1" applyBorder="1" applyAlignment="1">
      <alignment vertical="center"/>
    </xf>
    <xf numFmtId="44" fontId="0" fillId="0" borderId="43" xfId="61" applyFont="1" applyBorder="1" applyAlignment="1">
      <alignment vertical="center"/>
    </xf>
    <xf numFmtId="207" fontId="0" fillId="24" borderId="43" xfId="0" applyNumberFormat="1" applyFont="1" applyFill="1" applyBorder="1" applyAlignment="1">
      <alignment horizontal="right" vertical="center"/>
    </xf>
    <xf numFmtId="211" fontId="0" fillId="25" borderId="43" xfId="0" applyNumberFormat="1" applyFont="1" applyFill="1" applyBorder="1" applyAlignment="1">
      <alignment horizontal="right" vertical="center"/>
    </xf>
    <xf numFmtId="3" fontId="0" fillId="24" borderId="30" xfId="0" applyNumberFormat="1" applyFont="1" applyFill="1" applyBorder="1" applyAlignment="1">
      <alignment horizontal="center" vertical="center"/>
    </xf>
    <xf numFmtId="9" fontId="0" fillId="22" borderId="43" xfId="0" applyNumberFormat="1" applyFont="1" applyFill="1" applyBorder="1" applyAlignment="1">
      <alignment horizontal="right" vertical="center"/>
    </xf>
    <xf numFmtId="44" fontId="0" fillId="0" borderId="42" xfId="61" applyFont="1" applyBorder="1" applyAlignment="1">
      <alignment horizontal="right" vertical="center"/>
    </xf>
    <xf numFmtId="44" fontId="0" fillId="0" borderId="43" xfId="61" applyFont="1" applyBorder="1" applyAlignment="1">
      <alignment horizontal="right" vertical="center"/>
    </xf>
    <xf numFmtId="44" fontId="0" fillId="0" borderId="44" xfId="61" applyFont="1" applyBorder="1" applyAlignment="1">
      <alignment horizontal="right" vertical="center"/>
    </xf>
    <xf numFmtId="44" fontId="0" fillId="24" borderId="21" xfId="61" applyFont="1" applyFill="1" applyBorder="1" applyAlignment="1">
      <alignment horizontal="right" vertical="center"/>
    </xf>
    <xf numFmtId="207" fontId="0" fillId="24" borderId="44" xfId="0" applyNumberFormat="1" applyFont="1" applyFill="1" applyBorder="1" applyAlignment="1">
      <alignment horizontal="right" vertical="center"/>
    </xf>
    <xf numFmtId="211" fontId="0" fillId="25" borderId="44" xfId="0" applyNumberFormat="1" applyFont="1" applyFill="1" applyBorder="1" applyAlignment="1">
      <alignment horizontal="right" vertical="center"/>
    </xf>
    <xf numFmtId="0" fontId="21" fillId="22" borderId="33" xfId="0" applyFont="1" applyFill="1" applyBorder="1" applyAlignment="1">
      <alignment horizontal="center" vertical="center" wrapText="1"/>
    </xf>
    <xf numFmtId="0" fontId="21" fillId="22" borderId="34" xfId="0" applyFont="1" applyFill="1" applyBorder="1" applyAlignment="1">
      <alignment horizontal="center" vertical="center"/>
    </xf>
    <xf numFmtId="0" fontId="8" fillId="22" borderId="25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18" fillId="22" borderId="6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20" borderId="66" xfId="0" applyFont="1" applyFill="1" applyBorder="1" applyAlignment="1">
      <alignment horizontal="left" vertical="center" wrapText="1"/>
    </xf>
    <xf numFmtId="0" fontId="2" fillId="20" borderId="71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20" borderId="72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68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0" fontId="2" fillId="25" borderId="46" xfId="0" applyFont="1" applyFill="1" applyBorder="1" applyAlignment="1">
      <alignment horizontal="center" vertical="center" wrapText="1"/>
    </xf>
    <xf numFmtId="0" fontId="0" fillId="25" borderId="69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2" borderId="5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2" fillId="24" borderId="59" xfId="0" applyNumberFormat="1" applyFont="1" applyFill="1" applyBorder="1" applyAlignment="1">
      <alignment horizontal="center" vertical="center" wrapText="1"/>
    </xf>
    <xf numFmtId="4" fontId="0" fillId="24" borderId="43" xfId="0" applyNumberFormat="1" applyFill="1" applyBorder="1" applyAlignment="1">
      <alignment horizontal="center" vertical="center" wrapText="1"/>
    </xf>
    <xf numFmtId="0" fontId="2" fillId="22" borderId="5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24" borderId="59" xfId="0" applyNumberFormat="1" applyFont="1" applyFill="1" applyBorder="1" applyAlignment="1">
      <alignment horizontal="center" vertical="center" wrapText="1"/>
    </xf>
    <xf numFmtId="0" fontId="0" fillId="24" borderId="43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24" borderId="5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24" borderId="43" xfId="0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0" fillId="4" borderId="71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20" borderId="74" xfId="0" applyFont="1" applyFill="1" applyBorder="1" applyAlignment="1">
      <alignment horizontal="left" vertical="center" wrapText="1"/>
    </xf>
    <xf numFmtId="0" fontId="20" fillId="20" borderId="75" xfId="0" applyFont="1" applyFill="1" applyBorder="1" applyAlignment="1">
      <alignment horizontal="left" vertical="center" wrapText="1"/>
    </xf>
    <xf numFmtId="0" fontId="20" fillId="20" borderId="49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22" borderId="54" xfId="0" applyFont="1" applyFill="1" applyBorder="1" applyAlignment="1">
      <alignment horizontal="center" vertical="center" wrapText="1"/>
    </xf>
    <xf numFmtId="0" fontId="2" fillId="22" borderId="48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20" borderId="4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76" xfId="0" applyFont="1" applyFill="1" applyBorder="1" applyAlignment="1">
      <alignment horizontal="center" vertical="center"/>
    </xf>
    <xf numFmtId="0" fontId="18" fillId="4" borderId="76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right" vertical="center"/>
    </xf>
    <xf numFmtId="0" fontId="0" fillId="25" borderId="13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0" borderId="66" xfId="0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2" fillId="20" borderId="71" xfId="0" applyFont="1" applyFill="1" applyBorder="1" applyAlignment="1">
      <alignment horizontal="left" vertical="center"/>
    </xf>
    <xf numFmtId="0" fontId="0" fillId="20" borderId="41" xfId="0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24" borderId="18" xfId="0" applyFont="1" applyFill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73" xfId="0" applyBorder="1" applyAlignment="1">
      <alignment vertical="center"/>
    </xf>
    <xf numFmtId="0" fontId="2" fillId="24" borderId="10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25" borderId="12" xfId="0" applyFont="1" applyFill="1" applyBorder="1" applyAlignment="1">
      <alignment horizontal="right" vertical="center"/>
    </xf>
    <xf numFmtId="0" fontId="18" fillId="25" borderId="13" xfId="0" applyFont="1" applyFill="1" applyBorder="1" applyAlignment="1">
      <alignment vertical="center"/>
    </xf>
    <xf numFmtId="0" fontId="18" fillId="25" borderId="25" xfId="0" applyFont="1" applyFill="1" applyBorder="1" applyAlignment="1">
      <alignment vertical="center"/>
    </xf>
    <xf numFmtId="0" fontId="2" fillId="24" borderId="77" xfId="0" applyFont="1" applyFill="1" applyBorder="1" applyAlignment="1">
      <alignment horizontal="right" vertical="center"/>
    </xf>
    <xf numFmtId="0" fontId="2" fillId="24" borderId="78" xfId="0" applyFont="1" applyFill="1" applyBorder="1" applyAlignment="1">
      <alignment horizontal="right" vertical="center"/>
    </xf>
    <xf numFmtId="0" fontId="2" fillId="24" borderId="79" xfId="0" applyFont="1" applyFill="1" applyBorder="1" applyAlignment="1">
      <alignment horizontal="right" vertical="center"/>
    </xf>
    <xf numFmtId="0" fontId="2" fillId="24" borderId="63" xfId="0" applyFont="1" applyFill="1" applyBorder="1" applyAlignment="1">
      <alignment horizontal="right" vertical="center"/>
    </xf>
    <xf numFmtId="0" fontId="2" fillId="24" borderId="76" xfId="0" applyFont="1" applyFill="1" applyBorder="1" applyAlignment="1">
      <alignment horizontal="right" vertical="center"/>
    </xf>
    <xf numFmtId="0" fontId="2" fillId="24" borderId="80" xfId="0" applyFont="1" applyFill="1" applyBorder="1" applyAlignment="1">
      <alignment horizontal="right" vertical="center"/>
    </xf>
    <xf numFmtId="0" fontId="0" fillId="24" borderId="11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2" fillId="24" borderId="15" xfId="0" applyFont="1" applyFill="1" applyBorder="1" applyAlignment="1">
      <alignment horizontal="right" vertical="center"/>
    </xf>
    <xf numFmtId="0" fontId="0" fillId="24" borderId="1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17" fillId="24" borderId="10" xfId="0" applyFont="1" applyFill="1" applyBorder="1" applyAlignment="1">
      <alignment horizontal="right" vertical="center"/>
    </xf>
    <xf numFmtId="0" fontId="18" fillId="24" borderId="11" xfId="0" applyFont="1" applyFill="1" applyBorder="1" applyAlignment="1">
      <alignment vertical="center"/>
    </xf>
    <xf numFmtId="0" fontId="18" fillId="24" borderId="28" xfId="0" applyFont="1" applyFill="1" applyBorder="1" applyAlignment="1">
      <alignment vertical="center"/>
    </xf>
    <xf numFmtId="0" fontId="2" fillId="24" borderId="57" xfId="0" applyFont="1" applyFill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Styl 1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BOP%202010\INTERNAL\PRZETARGI\Przetargi\Rok%202012\Przetargi%202012\Oferty%20Przetargowe\Nowa%20S&#243;l%20kompleksowy%2012.01.2012\Wyliczanki\Biochemia\Dimension_Nowa%20S&#243;l%20'12_18.01.2012.M.S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lowcy"/>
      <sheetName val="Menu"/>
      <sheetName val="Oferta"/>
      <sheetName val="Niepuste"/>
      <sheetName val="Ceny"/>
      <sheetName val="Koszt 1 testu"/>
      <sheetName val="User Input"/>
      <sheetName val="Inne"/>
      <sheetName val="Liczba testów+Cal&amp;QC"/>
      <sheetName val="Calc. Rxl"/>
      <sheetName val="Data Rxl"/>
      <sheetName val="Calc. Xpand"/>
      <sheetName val="Data Xpand"/>
    </sheetNames>
    <sheetDataSet>
      <sheetData sheetId="4">
        <row r="6">
          <cell r="R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R24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9.00390625" defaultRowHeight="14.25"/>
  <cols>
    <col min="1" max="1" width="5.50390625" style="1" customWidth="1"/>
    <col min="2" max="2" width="52.75390625" style="1" customWidth="1"/>
    <col min="3" max="3" width="14.25390625" style="1" customWidth="1"/>
    <col min="4" max="4" width="18.00390625" style="1" customWidth="1"/>
    <col min="5" max="5" width="16.625" style="1" customWidth="1"/>
    <col min="6" max="6" width="12.625" style="15" customWidth="1"/>
    <col min="7" max="7" width="15.625" style="1" customWidth="1"/>
    <col min="8" max="8" width="17.00390625" style="1" customWidth="1"/>
    <col min="9" max="9" width="27.875" style="27" customWidth="1"/>
    <col min="10" max="10" width="18.375" style="27" customWidth="1"/>
    <col min="11" max="11" width="13.875" style="32" customWidth="1"/>
    <col min="12" max="12" width="15.50390625" style="27" customWidth="1"/>
    <col min="13" max="13" width="13.875" style="27" customWidth="1"/>
    <col min="14" max="14" width="19.375" style="33" customWidth="1"/>
    <col min="15" max="15" width="14.125" style="1" customWidth="1"/>
    <col min="16" max="16" width="14.00390625" style="1" customWidth="1"/>
    <col min="17" max="16384" width="9.00390625" style="1" customWidth="1"/>
  </cols>
  <sheetData>
    <row r="1" spans="1:18" s="7" customFormat="1" ht="15.75" thickBot="1">
      <c r="A1" s="516" t="s">
        <v>173</v>
      </c>
      <c r="B1" s="517"/>
      <c r="C1" s="517"/>
      <c r="D1" s="517"/>
      <c r="E1" s="517"/>
      <c r="F1" s="517"/>
      <c r="G1" s="517"/>
      <c r="H1" s="518"/>
      <c r="I1" s="6"/>
      <c r="J1" s="6"/>
      <c r="K1" s="23"/>
      <c r="L1" s="6"/>
      <c r="M1" s="6"/>
      <c r="N1" s="17"/>
      <c r="O1" s="6"/>
      <c r="P1" s="6"/>
      <c r="Q1" s="6"/>
      <c r="R1" s="6"/>
    </row>
    <row r="3" ht="15">
      <c r="A3" s="4" t="s">
        <v>217</v>
      </c>
    </row>
    <row r="4" ht="15.75" thickBot="1">
      <c r="A4" s="24"/>
    </row>
    <row r="5" spans="2:3" ht="15.75" thickBot="1">
      <c r="B5" s="106" t="s">
        <v>155</v>
      </c>
      <c r="C5" s="125">
        <v>48</v>
      </c>
    </row>
    <row r="6" ht="15" thickBot="1">
      <c r="B6" s="105"/>
    </row>
    <row r="7" spans="1:14" s="3" customFormat="1" ht="30" customHeight="1">
      <c r="A7" s="522" t="s">
        <v>67</v>
      </c>
      <c r="B7" s="519" t="s">
        <v>110</v>
      </c>
      <c r="C7" s="524" t="s">
        <v>111</v>
      </c>
      <c r="D7" s="519" t="s">
        <v>112</v>
      </c>
      <c r="E7" s="519" t="s">
        <v>149</v>
      </c>
      <c r="F7" s="519"/>
      <c r="G7" s="519"/>
      <c r="H7" s="520"/>
      <c r="I7" s="34"/>
      <c r="J7" s="34"/>
      <c r="K7" s="35"/>
      <c r="L7" s="34"/>
      <c r="M7" s="34"/>
      <c r="N7" s="35"/>
    </row>
    <row r="8" spans="1:16" ht="57" customHeight="1" thickBot="1">
      <c r="A8" s="523"/>
      <c r="B8" s="521"/>
      <c r="C8" s="525"/>
      <c r="D8" s="521"/>
      <c r="E8" s="43" t="s">
        <v>113</v>
      </c>
      <c r="F8" s="521" t="s">
        <v>115</v>
      </c>
      <c r="G8" s="521"/>
      <c r="H8" s="44" t="s">
        <v>114</v>
      </c>
      <c r="K8" s="36"/>
      <c r="L8" s="36"/>
      <c r="M8" s="36"/>
      <c r="N8" s="37"/>
      <c r="O8" s="5"/>
      <c r="P8" s="5"/>
    </row>
    <row r="9" spans="1:14" s="2" customFormat="1" ht="15.75" thickBot="1">
      <c r="A9" s="10">
        <v>1</v>
      </c>
      <c r="B9" s="11">
        <f>A9+1</f>
        <v>2</v>
      </c>
      <c r="C9" s="11">
        <f aca="true" t="shared" si="0" ref="C9:H9">B9+1</f>
        <v>3</v>
      </c>
      <c r="D9" s="11">
        <f t="shared" si="0"/>
        <v>4</v>
      </c>
      <c r="E9" s="11">
        <f t="shared" si="0"/>
        <v>5</v>
      </c>
      <c r="F9" s="11">
        <f t="shared" si="0"/>
        <v>6</v>
      </c>
      <c r="G9" s="11">
        <f t="shared" si="0"/>
        <v>7</v>
      </c>
      <c r="H9" s="12">
        <f t="shared" si="0"/>
        <v>8</v>
      </c>
      <c r="I9" s="38"/>
      <c r="J9" s="38"/>
      <c r="K9" s="39"/>
      <c r="L9" s="38"/>
      <c r="M9" s="38"/>
      <c r="N9" s="39"/>
    </row>
    <row r="10" spans="1:9" ht="49.5" customHeight="1">
      <c r="A10" s="21">
        <v>1</v>
      </c>
      <c r="B10" s="513" t="s">
        <v>109</v>
      </c>
      <c r="C10" s="513"/>
      <c r="D10" s="513"/>
      <c r="E10" s="380" t="e">
        <f>'zał 3a-odczynniki'!Q227</f>
        <v>#DIV/0!</v>
      </c>
      <c r="F10" s="390" t="s">
        <v>176</v>
      </c>
      <c r="G10" s="380" t="e">
        <f>'zał 3a-odczynniki'!R227</f>
        <v>#DIV/0!</v>
      </c>
      <c r="H10" s="444" t="e">
        <f>'zał 3a-odczynniki'!S227</f>
        <v>#DIV/0!</v>
      </c>
      <c r="I10" s="40"/>
    </row>
    <row r="11" spans="1:9" ht="47.25" customHeight="1" thickBot="1">
      <c r="A11" s="8">
        <f>A10+1</f>
        <v>2</v>
      </c>
      <c r="B11" s="9" t="s">
        <v>108</v>
      </c>
      <c r="C11" s="155">
        <f>C5</f>
        <v>48</v>
      </c>
      <c r="D11" s="290"/>
      <c r="E11" s="381">
        <f>C11*D11</f>
        <v>0</v>
      </c>
      <c r="F11" s="156"/>
      <c r="G11" s="381">
        <f>ROUND(E11*F11,2)</f>
        <v>0</v>
      </c>
      <c r="H11" s="382">
        <f>E11+G11</f>
        <v>0</v>
      </c>
      <c r="I11" s="40"/>
    </row>
    <row r="12" spans="1:8" ht="48" customHeight="1" thickBot="1">
      <c r="A12" s="514" t="s">
        <v>27</v>
      </c>
      <c r="B12" s="515"/>
      <c r="C12" s="515"/>
      <c r="D12" s="515"/>
      <c r="E12" s="374" t="e">
        <f>SUM(E10:E11)</f>
        <v>#DIV/0!</v>
      </c>
      <c r="F12" s="154"/>
      <c r="G12" s="374" t="e">
        <f>SUM(G10:G11)</f>
        <v>#DIV/0!</v>
      </c>
      <c r="H12" s="375" t="e">
        <f>SUM(H10:H11)</f>
        <v>#DIV/0!</v>
      </c>
    </row>
    <row r="13" ht="14.25">
      <c r="I13" s="385"/>
    </row>
    <row r="14" spans="1:7" ht="18">
      <c r="A14" s="91"/>
      <c r="B14" s="88" t="s">
        <v>167</v>
      </c>
      <c r="E14" s="384"/>
      <c r="F14" s="386"/>
      <c r="G14" s="384"/>
    </row>
    <row r="15" spans="6:7" ht="14.25">
      <c r="F15" s="15" t="s">
        <v>175</v>
      </c>
      <c r="G15" s="384"/>
    </row>
    <row r="20" ht="14.25">
      <c r="F20" s="386"/>
    </row>
    <row r="24" ht="14.25">
      <c r="F24" s="15" t="s">
        <v>175</v>
      </c>
    </row>
  </sheetData>
  <sheetProtection/>
  <mergeCells count="9">
    <mergeCell ref="B10:D10"/>
    <mergeCell ref="A12:D12"/>
    <mergeCell ref="A1:H1"/>
    <mergeCell ref="E7:H7"/>
    <mergeCell ref="F8:G8"/>
    <mergeCell ref="D7:D8"/>
    <mergeCell ref="A7:A8"/>
    <mergeCell ref="B7:B8"/>
    <mergeCell ref="C7:C8"/>
  </mergeCells>
  <printOptions/>
  <pageMargins left="0.48" right="0.43" top="0.52" bottom="0.52" header="0.42" footer="0.44"/>
  <pageSetup horizontalDpi="600" verticalDpi="600" orientation="landscape" paperSize="9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F260"/>
  <sheetViews>
    <sheetView view="pageBreakPreview" zoomScale="75" zoomScaleNormal="75" zoomScaleSheetLayoutView="75" zoomScalePageLayoutView="0" workbookViewId="0" topLeftCell="T1">
      <pane ySplit="10" topLeftCell="BM11" activePane="bottomLeft" state="frozen"/>
      <selection pane="topLeft" activeCell="A1" sqref="A1"/>
      <selection pane="bottomLeft" activeCell="E5" sqref="E5"/>
    </sheetView>
  </sheetViews>
  <sheetFormatPr defaultColWidth="9.00390625" defaultRowHeight="14.25"/>
  <cols>
    <col min="1" max="1" width="5.50390625" style="1" customWidth="1"/>
    <col min="2" max="2" width="14.125" style="1" customWidth="1"/>
    <col min="3" max="3" width="39.75390625" style="1" customWidth="1"/>
    <col min="4" max="5" width="15.625" style="92" customWidth="1"/>
    <col min="6" max="6" width="18.625" style="92" customWidth="1"/>
    <col min="7" max="7" width="12.50390625" style="92" customWidth="1"/>
    <col min="8" max="9" width="18.625" style="92" customWidth="1"/>
    <col min="10" max="10" width="15.75390625" style="1" customWidth="1"/>
    <col min="11" max="11" width="23.375" style="1" customWidth="1"/>
    <col min="12" max="12" width="15.625" style="1" customWidth="1"/>
    <col min="13" max="13" width="6.625" style="1" customWidth="1"/>
    <col min="14" max="14" width="12.625" style="120" customWidth="1"/>
    <col min="15" max="16" width="15.625" style="1" customWidth="1"/>
    <col min="17" max="17" width="17.75390625" style="16" customWidth="1"/>
    <col min="18" max="18" width="15.625" style="1" customWidth="1"/>
    <col min="19" max="19" width="17.375" style="1" customWidth="1"/>
    <col min="20" max="21" width="15.625" style="1" customWidth="1"/>
    <col min="22" max="22" width="15.625" style="16" customWidth="1"/>
    <col min="23" max="23" width="16.625" style="222" customWidth="1"/>
    <col min="24" max="24" width="15.625" style="1" customWidth="1"/>
    <col min="25" max="25" width="13.875" style="32" customWidth="1"/>
    <col min="26" max="26" width="15.50390625" style="27" customWidth="1"/>
    <col min="27" max="27" width="13.875" style="27" customWidth="1"/>
    <col min="28" max="28" width="19.375" style="33" customWidth="1"/>
    <col min="29" max="29" width="14.125" style="1" customWidth="1"/>
    <col min="30" max="30" width="14.00390625" style="1" customWidth="1"/>
    <col min="31" max="16384" width="9.00390625" style="1" customWidth="1"/>
  </cols>
  <sheetData>
    <row r="1" spans="1:32" s="7" customFormat="1" ht="15.75" thickBot="1">
      <c r="A1" s="516" t="s">
        <v>171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02"/>
      <c r="W1" s="221"/>
      <c r="X1" s="112"/>
      <c r="Y1" s="23"/>
      <c r="Z1" s="6"/>
      <c r="AA1" s="6"/>
      <c r="AB1" s="17"/>
      <c r="AC1" s="6"/>
      <c r="AD1" s="6"/>
      <c r="AE1" s="6"/>
      <c r="AF1" s="6"/>
    </row>
    <row r="3" spans="1:2" ht="15">
      <c r="A3" s="4" t="s">
        <v>84</v>
      </c>
      <c r="B3" s="4"/>
    </row>
    <row r="4" spans="1:2" ht="15.75" thickBot="1">
      <c r="A4" s="4"/>
      <c r="B4" s="4"/>
    </row>
    <row r="5" spans="1:4" ht="15.75" thickBot="1">
      <c r="A5" s="24"/>
      <c r="B5" s="24"/>
      <c r="C5" s="106" t="str">
        <f>'zał 3-zbiorczy formularz cenowy'!B5</f>
        <v>okres trwania umowy w miesiącach:</v>
      </c>
      <c r="D5" s="149">
        <f>'zał 3-zbiorczy formularz cenowy'!C5</f>
        <v>48</v>
      </c>
    </row>
    <row r="6" ht="15" thickBot="1"/>
    <row r="7" spans="1:26" s="27" customFormat="1" ht="99.75" customHeight="1">
      <c r="A7" s="509" t="s">
        <v>67</v>
      </c>
      <c r="B7" s="506" t="s">
        <v>66</v>
      </c>
      <c r="C7" s="510" t="s">
        <v>162</v>
      </c>
      <c r="D7" s="550" t="s">
        <v>98</v>
      </c>
      <c r="E7" s="506" t="s">
        <v>106</v>
      </c>
      <c r="F7" s="526" t="s">
        <v>81</v>
      </c>
      <c r="G7" s="526" t="s">
        <v>85</v>
      </c>
      <c r="H7" s="526" t="s">
        <v>86</v>
      </c>
      <c r="I7" s="526" t="s">
        <v>87</v>
      </c>
      <c r="J7" s="540" t="s">
        <v>63</v>
      </c>
      <c r="K7" s="536" t="s">
        <v>64</v>
      </c>
      <c r="L7" s="556" t="s">
        <v>71</v>
      </c>
      <c r="M7" s="533" t="s">
        <v>95</v>
      </c>
      <c r="N7" s="546" t="s">
        <v>73</v>
      </c>
      <c r="O7" s="544" t="s">
        <v>72</v>
      </c>
      <c r="P7" s="528" t="s">
        <v>89</v>
      </c>
      <c r="Q7" s="509" t="s">
        <v>68</v>
      </c>
      <c r="R7" s="510"/>
      <c r="S7" s="511"/>
      <c r="T7" s="538" t="s">
        <v>140</v>
      </c>
      <c r="U7" s="526" t="s">
        <v>90</v>
      </c>
      <c r="V7" s="530" t="s">
        <v>99</v>
      </c>
      <c r="W7" s="223"/>
      <c r="Z7" s="33"/>
    </row>
    <row r="8" spans="1:26" s="27" customFormat="1" ht="29.25" customHeight="1">
      <c r="A8" s="552"/>
      <c r="B8" s="507"/>
      <c r="C8" s="532"/>
      <c r="D8" s="551"/>
      <c r="E8" s="555"/>
      <c r="F8" s="527"/>
      <c r="G8" s="527"/>
      <c r="H8" s="527"/>
      <c r="I8" s="527"/>
      <c r="J8" s="541"/>
      <c r="K8" s="537"/>
      <c r="L8" s="557"/>
      <c r="M8" s="534"/>
      <c r="N8" s="547"/>
      <c r="O8" s="545"/>
      <c r="P8" s="529"/>
      <c r="Q8" s="65" t="s">
        <v>69</v>
      </c>
      <c r="R8" s="60" t="s">
        <v>73</v>
      </c>
      <c r="S8" s="61" t="s">
        <v>70</v>
      </c>
      <c r="T8" s="539"/>
      <c r="U8" s="535"/>
      <c r="V8" s="531"/>
      <c r="W8" s="223"/>
      <c r="Z8" s="33"/>
    </row>
    <row r="9" spans="1:26" s="50" customFormat="1" ht="29.25" customHeight="1" thickBot="1">
      <c r="A9" s="45"/>
      <c r="B9" s="108"/>
      <c r="C9" s="58"/>
      <c r="D9" s="93"/>
      <c r="E9" s="94"/>
      <c r="F9" s="94"/>
      <c r="G9" s="94"/>
      <c r="H9" s="94"/>
      <c r="I9" s="94" t="s">
        <v>88</v>
      </c>
      <c r="J9" s="75"/>
      <c r="K9" s="62" t="s">
        <v>105</v>
      </c>
      <c r="L9" s="89"/>
      <c r="M9" s="107"/>
      <c r="N9" s="129"/>
      <c r="O9" s="62" t="s">
        <v>100</v>
      </c>
      <c r="P9" s="177" t="s">
        <v>101</v>
      </c>
      <c r="Q9" s="45" t="s">
        <v>102</v>
      </c>
      <c r="R9" s="46" t="s">
        <v>103</v>
      </c>
      <c r="S9" s="47" t="s">
        <v>104</v>
      </c>
      <c r="T9" s="119"/>
      <c r="U9" s="136" t="s">
        <v>91</v>
      </c>
      <c r="V9" s="151" t="s">
        <v>150</v>
      </c>
      <c r="W9" s="247" t="s">
        <v>151</v>
      </c>
      <c r="X9" s="48"/>
      <c r="Y9" s="48"/>
      <c r="Z9" s="49"/>
    </row>
    <row r="10" spans="1:26" s="57" customFormat="1" ht="16.5" customHeight="1" thickBot="1">
      <c r="A10" s="53">
        <v>1</v>
      </c>
      <c r="B10" s="109">
        <f aca="true" t="shared" si="0" ref="B10:S10">A10+1</f>
        <v>2</v>
      </c>
      <c r="C10" s="54">
        <f t="shared" si="0"/>
        <v>3</v>
      </c>
      <c r="D10" s="95">
        <f>C10+1</f>
        <v>4</v>
      </c>
      <c r="E10" s="95">
        <f>D10+1</f>
        <v>5</v>
      </c>
      <c r="F10" s="96">
        <f t="shared" si="0"/>
        <v>6</v>
      </c>
      <c r="G10" s="96">
        <f t="shared" si="0"/>
        <v>7</v>
      </c>
      <c r="H10" s="96">
        <f t="shared" si="0"/>
        <v>8</v>
      </c>
      <c r="I10" s="96">
        <f t="shared" si="0"/>
        <v>9</v>
      </c>
      <c r="J10" s="499">
        <f t="shared" si="0"/>
        <v>10</v>
      </c>
      <c r="K10" s="63">
        <f t="shared" si="0"/>
        <v>11</v>
      </c>
      <c r="L10" s="90">
        <v>12</v>
      </c>
      <c r="M10" s="76">
        <f t="shared" si="0"/>
        <v>13</v>
      </c>
      <c r="N10" s="95">
        <f t="shared" si="0"/>
        <v>14</v>
      </c>
      <c r="O10" s="63">
        <f t="shared" si="0"/>
        <v>15</v>
      </c>
      <c r="P10" s="178">
        <f t="shared" si="0"/>
        <v>16</v>
      </c>
      <c r="Q10" s="118">
        <f t="shared" si="0"/>
        <v>17</v>
      </c>
      <c r="R10" s="95">
        <f t="shared" si="0"/>
        <v>18</v>
      </c>
      <c r="S10" s="116">
        <f t="shared" si="0"/>
        <v>19</v>
      </c>
      <c r="T10" s="137">
        <f>S10+1</f>
        <v>20</v>
      </c>
      <c r="U10" s="96">
        <f>T10+1</f>
        <v>21</v>
      </c>
      <c r="V10" s="152">
        <f>U10+1</f>
        <v>22</v>
      </c>
      <c r="W10" s="225"/>
      <c r="X10" s="55"/>
      <c r="Y10" s="55"/>
      <c r="Z10" s="56"/>
    </row>
    <row r="11" spans="1:28" ht="25.5" customHeight="1" thickBot="1">
      <c r="A11" s="504" t="s">
        <v>96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157"/>
      <c r="R11" s="157"/>
      <c r="S11" s="157"/>
      <c r="T11" s="157"/>
      <c r="U11" s="157"/>
      <c r="V11" s="172"/>
      <c r="W11" s="226"/>
      <c r="X11" s="36"/>
      <c r="Y11" s="36"/>
      <c r="Z11" s="33"/>
      <c r="AA11" s="1"/>
      <c r="AB11" s="1"/>
    </row>
    <row r="12" spans="1:28" ht="17.25" customHeight="1">
      <c r="A12" s="31">
        <v>1</v>
      </c>
      <c r="B12" s="489">
        <f>'zał 3b-kontrole i kalibracje'!B11</f>
        <v>0</v>
      </c>
      <c r="C12" s="64" t="s">
        <v>206</v>
      </c>
      <c r="D12" s="270">
        <v>20000</v>
      </c>
      <c r="E12" s="270">
        <f>'zał 3b-kontrole i kalibracje'!G11</f>
        <v>0</v>
      </c>
      <c r="F12" s="97">
        <f>'zał 3b-kontrole i kalibracje'!M11</f>
        <v>0</v>
      </c>
      <c r="G12" s="453">
        <v>0.02</v>
      </c>
      <c r="H12" s="97">
        <f>ROUNDUP(D12*G12,0)</f>
        <v>400</v>
      </c>
      <c r="I12" s="97">
        <f>D12+E12+F12+H12</f>
        <v>20400</v>
      </c>
      <c r="J12" s="77"/>
      <c r="K12" s="71" t="e">
        <f aca="true" t="shared" si="1" ref="K12:K58">ROUNDUP(I12/J12,0)</f>
        <v>#DIV/0!</v>
      </c>
      <c r="L12" s="480"/>
      <c r="M12" s="490"/>
      <c r="N12" s="347">
        <f>L12*M12</f>
        <v>0</v>
      </c>
      <c r="O12" s="348">
        <f>L12+N12</f>
        <v>0</v>
      </c>
      <c r="P12" s="271" t="e">
        <f>ROUND(O12/J12,7)</f>
        <v>#DIV/0!</v>
      </c>
      <c r="Q12" s="491" t="e">
        <f>K12*L12</f>
        <v>#DIV/0!</v>
      </c>
      <c r="R12" s="492" t="e">
        <f>K12*N12</f>
        <v>#DIV/0!</v>
      </c>
      <c r="S12" s="493" t="e">
        <f>Q12+R12</f>
        <v>#DIV/0!</v>
      </c>
      <c r="T12" s="494" t="e">
        <f aca="true" t="shared" si="2" ref="T12:T58">S12*$S$125/$S$59</f>
        <v>#DIV/0!</v>
      </c>
      <c r="U12" s="495">
        <f aca="true" t="shared" si="3" ref="U12:U58">$D12/$I12</f>
        <v>0.9803921568627451</v>
      </c>
      <c r="V12" s="496" t="e">
        <f>ROUND((S12+T12)/D12,7)</f>
        <v>#DIV/0!</v>
      </c>
      <c r="W12" s="223" t="e">
        <f>V12*D12</f>
        <v>#DIV/0!</v>
      </c>
      <c r="X12" s="33"/>
      <c r="Y12" s="33"/>
      <c r="Z12" s="33"/>
      <c r="AA12" s="1"/>
      <c r="AB12" s="1"/>
    </row>
    <row r="13" spans="1:28" ht="17.25" customHeight="1">
      <c r="A13" s="13">
        <f>A12+1</f>
        <v>2</v>
      </c>
      <c r="B13" s="272">
        <f>'zał 3b-kontrole i kalibracje'!B12</f>
        <v>0</v>
      </c>
      <c r="C13" s="14" t="s">
        <v>207</v>
      </c>
      <c r="D13" s="110">
        <v>20000</v>
      </c>
      <c r="E13" s="110">
        <f>'zał 3b-kontrole i kalibracje'!G12</f>
        <v>0</v>
      </c>
      <c r="F13" s="99">
        <f>'zał 3b-kontrole i kalibracje'!M12</f>
        <v>0</v>
      </c>
      <c r="G13" s="454">
        <v>0.02</v>
      </c>
      <c r="H13" s="99">
        <f aca="true" t="shared" si="4" ref="H13:H58">ROUNDUP(D13*G13,0)</f>
        <v>400</v>
      </c>
      <c r="I13" s="99">
        <f aca="true" t="shared" si="5" ref="I13:I58">D13+E13+F13+H13</f>
        <v>20400</v>
      </c>
      <c r="J13" s="78"/>
      <c r="K13" s="66" t="e">
        <f t="shared" si="1"/>
        <v>#DIV/0!</v>
      </c>
      <c r="L13" s="388"/>
      <c r="M13" s="387"/>
      <c r="N13" s="349">
        <f aca="true" t="shared" si="6" ref="N13:N58">L13*M13</f>
        <v>0</v>
      </c>
      <c r="O13" s="350">
        <f aca="true" t="shared" si="7" ref="O13:O58">L13+N13</f>
        <v>0</v>
      </c>
      <c r="P13" s="245" t="e">
        <f aca="true" t="shared" si="8" ref="P13:P58">ROUND(O13/J13,7)</f>
        <v>#DIV/0!</v>
      </c>
      <c r="Q13" s="356" t="e">
        <f aca="true" t="shared" si="9" ref="Q13:Q58">K13*L13</f>
        <v>#DIV/0!</v>
      </c>
      <c r="R13" s="357" t="e">
        <f aca="true" t="shared" si="10" ref="R13:R58">K13*N13</f>
        <v>#DIV/0!</v>
      </c>
      <c r="S13" s="358" t="e">
        <f aca="true" t="shared" si="11" ref="S13:S58">Q13+R13</f>
        <v>#DIV/0!</v>
      </c>
      <c r="T13" s="359" t="e">
        <f t="shared" si="2"/>
        <v>#DIV/0!</v>
      </c>
      <c r="U13" s="111">
        <f t="shared" si="3"/>
        <v>0.9803921568627451</v>
      </c>
      <c r="V13" s="211" t="e">
        <f aca="true" t="shared" si="12" ref="V13:V58">ROUND((S13+T13)/D13,7)</f>
        <v>#DIV/0!</v>
      </c>
      <c r="W13" s="223" t="e">
        <f aca="true" t="shared" si="13" ref="W13:W58">V13*D13</f>
        <v>#DIV/0!</v>
      </c>
      <c r="X13" s="33"/>
      <c r="Y13" s="33"/>
      <c r="Z13" s="33"/>
      <c r="AA13" s="1"/>
      <c r="AB13" s="1"/>
    </row>
    <row r="14" spans="1:28" ht="17.25" customHeight="1">
      <c r="A14" s="13">
        <f aca="true" t="shared" si="14" ref="A14:A51">A13+1</f>
        <v>3</v>
      </c>
      <c r="B14" s="272">
        <f>'zał 3b-kontrole i kalibracje'!B13</f>
        <v>0</v>
      </c>
      <c r="C14" s="14" t="s">
        <v>188</v>
      </c>
      <c r="D14" s="110">
        <v>80000</v>
      </c>
      <c r="E14" s="110">
        <f>'zał 3b-kontrole i kalibracje'!G13</f>
        <v>0</v>
      </c>
      <c r="F14" s="99">
        <f>'zał 3b-kontrole i kalibracje'!M13</f>
        <v>0</v>
      </c>
      <c r="G14" s="454">
        <v>0.02</v>
      </c>
      <c r="H14" s="99">
        <f t="shared" si="4"/>
        <v>1600</v>
      </c>
      <c r="I14" s="99">
        <f t="shared" si="5"/>
        <v>81600</v>
      </c>
      <c r="J14" s="79"/>
      <c r="K14" s="67" t="e">
        <f t="shared" si="1"/>
        <v>#DIV/0!</v>
      </c>
      <c r="L14" s="388"/>
      <c r="M14" s="387"/>
      <c r="N14" s="351">
        <f t="shared" si="6"/>
        <v>0</v>
      </c>
      <c r="O14" s="352">
        <f t="shared" si="7"/>
        <v>0</v>
      </c>
      <c r="P14" s="245" t="e">
        <f t="shared" si="8"/>
        <v>#DIV/0!</v>
      </c>
      <c r="Q14" s="356" t="e">
        <f t="shared" si="9"/>
        <v>#DIV/0!</v>
      </c>
      <c r="R14" s="360" t="e">
        <f t="shared" si="10"/>
        <v>#DIV/0!</v>
      </c>
      <c r="S14" s="361" t="e">
        <f t="shared" si="11"/>
        <v>#DIV/0!</v>
      </c>
      <c r="T14" s="359" t="e">
        <f t="shared" si="2"/>
        <v>#DIV/0!</v>
      </c>
      <c r="U14" s="111">
        <f t="shared" si="3"/>
        <v>0.9803921568627451</v>
      </c>
      <c r="V14" s="211" t="e">
        <f t="shared" si="12"/>
        <v>#DIV/0!</v>
      </c>
      <c r="W14" s="223" t="e">
        <f t="shared" si="13"/>
        <v>#DIV/0!</v>
      </c>
      <c r="X14" s="33"/>
      <c r="Y14" s="33"/>
      <c r="Z14" s="33"/>
      <c r="AA14" s="1"/>
      <c r="AB14" s="1"/>
    </row>
    <row r="15" spans="1:26" s="394" customFormat="1" ht="17.25" customHeight="1">
      <c r="A15" s="396">
        <f t="shared" si="14"/>
        <v>4</v>
      </c>
      <c r="B15" s="397">
        <f>'zał 3b-kontrole i kalibracje'!B14</f>
        <v>0</v>
      </c>
      <c r="C15" s="414" t="s">
        <v>0</v>
      </c>
      <c r="D15" s="401">
        <v>11000</v>
      </c>
      <c r="E15" s="398">
        <f>'zał 3b-kontrole i kalibracje'!G14</f>
        <v>0</v>
      </c>
      <c r="F15" s="399">
        <f>'zał 3b-kontrole i kalibracje'!M14</f>
        <v>0</v>
      </c>
      <c r="G15" s="455">
        <v>0.02</v>
      </c>
      <c r="H15" s="400">
        <f t="shared" si="4"/>
        <v>220</v>
      </c>
      <c r="I15" s="400">
        <f t="shared" si="5"/>
        <v>11220</v>
      </c>
      <c r="J15" s="410"/>
      <c r="K15" s="402" t="e">
        <f t="shared" si="1"/>
        <v>#DIV/0!</v>
      </c>
      <c r="L15" s="411"/>
      <c r="M15" s="412"/>
      <c r="N15" s="403">
        <f t="shared" si="6"/>
        <v>0</v>
      </c>
      <c r="O15" s="404">
        <f t="shared" si="7"/>
        <v>0</v>
      </c>
      <c r="P15" s="405" t="e">
        <f t="shared" si="8"/>
        <v>#DIV/0!</v>
      </c>
      <c r="Q15" s="406" t="e">
        <f t="shared" si="9"/>
        <v>#DIV/0!</v>
      </c>
      <c r="R15" s="403" t="e">
        <f t="shared" si="10"/>
        <v>#DIV/0!</v>
      </c>
      <c r="S15" s="407" t="e">
        <f t="shared" si="11"/>
        <v>#DIV/0!</v>
      </c>
      <c r="T15" s="408" t="e">
        <f t="shared" si="2"/>
        <v>#DIV/0!</v>
      </c>
      <c r="U15" s="409">
        <f t="shared" si="3"/>
        <v>0.9803921568627451</v>
      </c>
      <c r="V15" s="413" t="e">
        <f t="shared" si="12"/>
        <v>#DIV/0!</v>
      </c>
      <c r="W15" s="392" t="e">
        <f t="shared" si="13"/>
        <v>#DIV/0!</v>
      </c>
      <c r="X15" s="393"/>
      <c r="Y15" s="393"/>
      <c r="Z15" s="393"/>
    </row>
    <row r="16" spans="1:26" s="394" customFormat="1" ht="17.25" customHeight="1">
      <c r="A16" s="396">
        <f t="shared" si="14"/>
        <v>5</v>
      </c>
      <c r="B16" s="397">
        <f>'zał 3b-kontrole i kalibracje'!B15</f>
        <v>0</v>
      </c>
      <c r="C16" s="414" t="s">
        <v>1</v>
      </c>
      <c r="D16" s="401">
        <v>5000</v>
      </c>
      <c r="E16" s="398">
        <f>'zał 3b-kontrole i kalibracje'!G15</f>
        <v>0</v>
      </c>
      <c r="F16" s="399">
        <f>'zał 3b-kontrole i kalibracje'!M15</f>
        <v>0</v>
      </c>
      <c r="G16" s="455">
        <v>0.02</v>
      </c>
      <c r="H16" s="400">
        <f t="shared" si="4"/>
        <v>100</v>
      </c>
      <c r="I16" s="400">
        <f t="shared" si="5"/>
        <v>5100</v>
      </c>
      <c r="J16" s="410"/>
      <c r="K16" s="402" t="e">
        <f t="shared" si="1"/>
        <v>#DIV/0!</v>
      </c>
      <c r="L16" s="411"/>
      <c r="M16" s="412"/>
      <c r="N16" s="403">
        <f t="shared" si="6"/>
        <v>0</v>
      </c>
      <c r="O16" s="404">
        <f t="shared" si="7"/>
        <v>0</v>
      </c>
      <c r="P16" s="405" t="e">
        <f t="shared" si="8"/>
        <v>#DIV/0!</v>
      </c>
      <c r="Q16" s="406" t="e">
        <f t="shared" si="9"/>
        <v>#DIV/0!</v>
      </c>
      <c r="R16" s="403" t="e">
        <f t="shared" si="10"/>
        <v>#DIV/0!</v>
      </c>
      <c r="S16" s="407" t="e">
        <f t="shared" si="11"/>
        <v>#DIV/0!</v>
      </c>
      <c r="T16" s="408" t="e">
        <f t="shared" si="2"/>
        <v>#DIV/0!</v>
      </c>
      <c r="U16" s="409">
        <f t="shared" si="3"/>
        <v>0.9803921568627451</v>
      </c>
      <c r="V16" s="413" t="e">
        <f t="shared" si="12"/>
        <v>#DIV/0!</v>
      </c>
      <c r="W16" s="392" t="e">
        <f t="shared" si="13"/>
        <v>#DIV/0!</v>
      </c>
      <c r="X16" s="393"/>
      <c r="Y16" s="393"/>
      <c r="Z16" s="393"/>
    </row>
    <row r="17" spans="1:28" ht="17.25" customHeight="1">
      <c r="A17" s="13">
        <f t="shared" si="14"/>
        <v>6</v>
      </c>
      <c r="B17" s="272">
        <f>'zał 3b-kontrole i kalibracje'!B16</f>
        <v>0</v>
      </c>
      <c r="C17" s="9" t="s">
        <v>181</v>
      </c>
      <c r="D17" s="98">
        <v>5000</v>
      </c>
      <c r="E17" s="110">
        <f>'zał 3b-kontrole i kalibracje'!G16</f>
        <v>0</v>
      </c>
      <c r="F17" s="99">
        <f>'zał 3b-kontrole i kalibracje'!M16</f>
        <v>0</v>
      </c>
      <c r="G17" s="456">
        <v>0.02</v>
      </c>
      <c r="H17" s="100">
        <f t="shared" si="4"/>
        <v>100</v>
      </c>
      <c r="I17" s="100">
        <f t="shared" si="5"/>
        <v>5100</v>
      </c>
      <c r="J17" s="79"/>
      <c r="K17" s="67" t="e">
        <f t="shared" si="1"/>
        <v>#DIV/0!</v>
      </c>
      <c r="L17" s="388"/>
      <c r="M17" s="387"/>
      <c r="N17" s="351">
        <f t="shared" si="6"/>
        <v>0</v>
      </c>
      <c r="O17" s="353">
        <f t="shared" si="7"/>
        <v>0</v>
      </c>
      <c r="P17" s="245" t="e">
        <f t="shared" si="8"/>
        <v>#DIV/0!</v>
      </c>
      <c r="Q17" s="356" t="e">
        <f t="shared" si="9"/>
        <v>#DIV/0!</v>
      </c>
      <c r="R17" s="360" t="e">
        <f t="shared" si="10"/>
        <v>#DIV/0!</v>
      </c>
      <c r="S17" s="361" t="e">
        <f t="shared" si="11"/>
        <v>#DIV/0!</v>
      </c>
      <c r="T17" s="359" t="e">
        <f t="shared" si="2"/>
        <v>#DIV/0!</v>
      </c>
      <c r="U17" s="111">
        <f t="shared" si="3"/>
        <v>0.9803921568627451</v>
      </c>
      <c r="V17" s="211" t="e">
        <f t="shared" si="12"/>
        <v>#DIV/0!</v>
      </c>
      <c r="W17" s="223" t="e">
        <f t="shared" si="13"/>
        <v>#DIV/0!</v>
      </c>
      <c r="X17" s="33"/>
      <c r="Y17" s="33"/>
      <c r="Z17" s="33"/>
      <c r="AA17" s="1"/>
      <c r="AB17" s="1"/>
    </row>
    <row r="18" spans="1:28" ht="17.25" customHeight="1">
      <c r="A18" s="13">
        <f t="shared" si="14"/>
        <v>7</v>
      </c>
      <c r="B18" s="272">
        <f>'zał 3b-kontrole i kalibracje'!B17</f>
        <v>0</v>
      </c>
      <c r="C18" s="9" t="s">
        <v>13</v>
      </c>
      <c r="D18" s="98">
        <v>6000</v>
      </c>
      <c r="E18" s="110">
        <f>'zał 3b-kontrole i kalibracje'!G17</f>
        <v>0</v>
      </c>
      <c r="F18" s="99">
        <f>'zał 3b-kontrole i kalibracje'!M17</f>
        <v>0</v>
      </c>
      <c r="G18" s="456">
        <v>0.02</v>
      </c>
      <c r="H18" s="100">
        <f t="shared" si="4"/>
        <v>120</v>
      </c>
      <c r="I18" s="100">
        <f t="shared" si="5"/>
        <v>6120</v>
      </c>
      <c r="J18" s="79"/>
      <c r="K18" s="67" t="e">
        <f t="shared" si="1"/>
        <v>#DIV/0!</v>
      </c>
      <c r="L18" s="388"/>
      <c r="M18" s="387"/>
      <c r="N18" s="351">
        <f t="shared" si="6"/>
        <v>0</v>
      </c>
      <c r="O18" s="353">
        <f t="shared" si="7"/>
        <v>0</v>
      </c>
      <c r="P18" s="245" t="e">
        <f t="shared" si="8"/>
        <v>#DIV/0!</v>
      </c>
      <c r="Q18" s="356" t="e">
        <f t="shared" si="9"/>
        <v>#DIV/0!</v>
      </c>
      <c r="R18" s="360" t="e">
        <f t="shared" si="10"/>
        <v>#DIV/0!</v>
      </c>
      <c r="S18" s="361" t="e">
        <f t="shared" si="11"/>
        <v>#DIV/0!</v>
      </c>
      <c r="T18" s="359" t="e">
        <f t="shared" si="2"/>
        <v>#DIV/0!</v>
      </c>
      <c r="U18" s="111">
        <f t="shared" si="3"/>
        <v>0.9803921568627451</v>
      </c>
      <c r="V18" s="211" t="e">
        <f t="shared" si="12"/>
        <v>#DIV/0!</v>
      </c>
      <c r="W18" s="223" t="e">
        <f t="shared" si="13"/>
        <v>#DIV/0!</v>
      </c>
      <c r="X18" s="33"/>
      <c r="Y18" s="33"/>
      <c r="Z18" s="33"/>
      <c r="AA18" s="1"/>
      <c r="AB18" s="1"/>
    </row>
    <row r="19" spans="1:28" ht="17.25" customHeight="1">
      <c r="A19" s="13">
        <f t="shared" si="14"/>
        <v>8</v>
      </c>
      <c r="B19" s="272">
        <f>'zał 3b-kontrole i kalibracje'!B18</f>
        <v>0</v>
      </c>
      <c r="C19" s="9" t="s">
        <v>7</v>
      </c>
      <c r="D19" s="98">
        <v>4000</v>
      </c>
      <c r="E19" s="110">
        <f>'zał 3b-kontrole i kalibracje'!G18</f>
        <v>0</v>
      </c>
      <c r="F19" s="99">
        <f>'zał 3b-kontrole i kalibracje'!M18</f>
        <v>0</v>
      </c>
      <c r="G19" s="456">
        <v>0.02</v>
      </c>
      <c r="H19" s="100">
        <f t="shared" si="4"/>
        <v>80</v>
      </c>
      <c r="I19" s="100">
        <f t="shared" si="5"/>
        <v>4080</v>
      </c>
      <c r="J19" s="79"/>
      <c r="K19" s="67" t="e">
        <f t="shared" si="1"/>
        <v>#DIV/0!</v>
      </c>
      <c r="L19" s="388"/>
      <c r="M19" s="387"/>
      <c r="N19" s="351">
        <f t="shared" si="6"/>
        <v>0</v>
      </c>
      <c r="O19" s="353">
        <f t="shared" si="7"/>
        <v>0</v>
      </c>
      <c r="P19" s="245" t="e">
        <f t="shared" si="8"/>
        <v>#DIV/0!</v>
      </c>
      <c r="Q19" s="356" t="e">
        <f t="shared" si="9"/>
        <v>#DIV/0!</v>
      </c>
      <c r="R19" s="360" t="e">
        <f t="shared" si="10"/>
        <v>#DIV/0!</v>
      </c>
      <c r="S19" s="361" t="e">
        <f t="shared" si="11"/>
        <v>#DIV/0!</v>
      </c>
      <c r="T19" s="359" t="e">
        <f t="shared" si="2"/>
        <v>#DIV/0!</v>
      </c>
      <c r="U19" s="111">
        <f t="shared" si="3"/>
        <v>0.9803921568627451</v>
      </c>
      <c r="V19" s="211" t="e">
        <f t="shared" si="12"/>
        <v>#DIV/0!</v>
      </c>
      <c r="W19" s="223" t="e">
        <f t="shared" si="13"/>
        <v>#DIV/0!</v>
      </c>
      <c r="X19" s="33"/>
      <c r="Y19" s="33"/>
      <c r="Z19" s="33"/>
      <c r="AA19" s="1"/>
      <c r="AB19" s="1"/>
    </row>
    <row r="20" spans="1:28" ht="17.25" customHeight="1">
      <c r="A20" s="13">
        <f t="shared" si="14"/>
        <v>9</v>
      </c>
      <c r="B20" s="272">
        <f>'zał 3b-kontrole i kalibracje'!B19</f>
        <v>0</v>
      </c>
      <c r="C20" s="9" t="s">
        <v>5</v>
      </c>
      <c r="D20" s="98">
        <v>2000</v>
      </c>
      <c r="E20" s="110">
        <f>'zał 3b-kontrole i kalibracje'!G19</f>
        <v>0</v>
      </c>
      <c r="F20" s="99">
        <f>'zał 3b-kontrole i kalibracje'!M19</f>
        <v>0</v>
      </c>
      <c r="G20" s="456">
        <v>0.02</v>
      </c>
      <c r="H20" s="100">
        <f t="shared" si="4"/>
        <v>40</v>
      </c>
      <c r="I20" s="100">
        <f t="shared" si="5"/>
        <v>2040</v>
      </c>
      <c r="J20" s="79"/>
      <c r="K20" s="67" t="e">
        <f t="shared" si="1"/>
        <v>#DIV/0!</v>
      </c>
      <c r="L20" s="388"/>
      <c r="M20" s="387"/>
      <c r="N20" s="351">
        <f t="shared" si="6"/>
        <v>0</v>
      </c>
      <c r="O20" s="353">
        <f t="shared" si="7"/>
        <v>0</v>
      </c>
      <c r="P20" s="245" t="e">
        <f t="shared" si="8"/>
        <v>#DIV/0!</v>
      </c>
      <c r="Q20" s="356" t="e">
        <f t="shared" si="9"/>
        <v>#DIV/0!</v>
      </c>
      <c r="R20" s="360" t="e">
        <f t="shared" si="10"/>
        <v>#DIV/0!</v>
      </c>
      <c r="S20" s="361" t="e">
        <f t="shared" si="11"/>
        <v>#DIV/0!</v>
      </c>
      <c r="T20" s="359" t="e">
        <f t="shared" si="2"/>
        <v>#DIV/0!</v>
      </c>
      <c r="U20" s="111">
        <f t="shared" si="3"/>
        <v>0.9803921568627451</v>
      </c>
      <c r="V20" s="211" t="e">
        <f t="shared" si="12"/>
        <v>#DIV/0!</v>
      </c>
      <c r="W20" s="223" t="e">
        <f t="shared" si="13"/>
        <v>#DIV/0!</v>
      </c>
      <c r="X20" s="33"/>
      <c r="Y20" s="33"/>
      <c r="Z20" s="33"/>
      <c r="AA20" s="1"/>
      <c r="AB20" s="1"/>
    </row>
    <row r="21" spans="1:28" ht="17.25" customHeight="1">
      <c r="A21" s="13">
        <f t="shared" si="14"/>
        <v>10</v>
      </c>
      <c r="B21" s="272">
        <f>'zał 3b-kontrole i kalibracje'!B20</f>
        <v>0</v>
      </c>
      <c r="C21" s="9" t="s">
        <v>6</v>
      </c>
      <c r="D21" s="98">
        <v>4000</v>
      </c>
      <c r="E21" s="110">
        <f>'zał 3b-kontrole i kalibracje'!G20</f>
        <v>0</v>
      </c>
      <c r="F21" s="99">
        <f>'zał 3b-kontrole i kalibracje'!M20</f>
        <v>0</v>
      </c>
      <c r="G21" s="456">
        <v>0.02</v>
      </c>
      <c r="H21" s="100">
        <f t="shared" si="4"/>
        <v>80</v>
      </c>
      <c r="I21" s="100">
        <f t="shared" si="5"/>
        <v>4080</v>
      </c>
      <c r="J21" s="79"/>
      <c r="K21" s="67" t="e">
        <f t="shared" si="1"/>
        <v>#DIV/0!</v>
      </c>
      <c r="L21" s="388"/>
      <c r="M21" s="387"/>
      <c r="N21" s="351">
        <f t="shared" si="6"/>
        <v>0</v>
      </c>
      <c r="O21" s="353">
        <f t="shared" si="7"/>
        <v>0</v>
      </c>
      <c r="P21" s="245" t="e">
        <f t="shared" si="8"/>
        <v>#DIV/0!</v>
      </c>
      <c r="Q21" s="356" t="e">
        <f t="shared" si="9"/>
        <v>#DIV/0!</v>
      </c>
      <c r="R21" s="360" t="e">
        <f t="shared" si="10"/>
        <v>#DIV/0!</v>
      </c>
      <c r="S21" s="361" t="e">
        <f t="shared" si="11"/>
        <v>#DIV/0!</v>
      </c>
      <c r="T21" s="359" t="e">
        <f t="shared" si="2"/>
        <v>#DIV/0!</v>
      </c>
      <c r="U21" s="111">
        <f t="shared" si="3"/>
        <v>0.9803921568627451</v>
      </c>
      <c r="V21" s="211" t="e">
        <f t="shared" si="12"/>
        <v>#DIV/0!</v>
      </c>
      <c r="W21" s="223" t="e">
        <f t="shared" si="13"/>
        <v>#DIV/0!</v>
      </c>
      <c r="X21" s="33"/>
      <c r="Y21" s="33"/>
      <c r="Z21" s="33"/>
      <c r="AA21" s="1"/>
      <c r="AB21" s="1"/>
    </row>
    <row r="22" spans="1:28" ht="17.25" customHeight="1">
      <c r="A22" s="13">
        <f t="shared" si="14"/>
        <v>11</v>
      </c>
      <c r="B22" s="272">
        <f>'zał 3b-kontrole i kalibracje'!B21</f>
        <v>0</v>
      </c>
      <c r="C22" s="9" t="s">
        <v>19</v>
      </c>
      <c r="D22" s="98">
        <v>4000</v>
      </c>
      <c r="E22" s="110">
        <f>'zał 3b-kontrole i kalibracje'!G21</f>
        <v>0</v>
      </c>
      <c r="F22" s="99">
        <f>'zał 3b-kontrole i kalibracje'!M21</f>
        <v>0</v>
      </c>
      <c r="G22" s="456">
        <v>0.02</v>
      </c>
      <c r="H22" s="100">
        <f t="shared" si="4"/>
        <v>80</v>
      </c>
      <c r="I22" s="100">
        <f t="shared" si="5"/>
        <v>4080</v>
      </c>
      <c r="J22" s="79"/>
      <c r="K22" s="67" t="e">
        <f t="shared" si="1"/>
        <v>#DIV/0!</v>
      </c>
      <c r="L22" s="388"/>
      <c r="M22" s="387"/>
      <c r="N22" s="351">
        <f t="shared" si="6"/>
        <v>0</v>
      </c>
      <c r="O22" s="353">
        <f t="shared" si="7"/>
        <v>0</v>
      </c>
      <c r="P22" s="245" t="e">
        <f t="shared" si="8"/>
        <v>#DIV/0!</v>
      </c>
      <c r="Q22" s="356" t="e">
        <f t="shared" si="9"/>
        <v>#DIV/0!</v>
      </c>
      <c r="R22" s="360" t="e">
        <f t="shared" si="10"/>
        <v>#DIV/0!</v>
      </c>
      <c r="S22" s="361" t="e">
        <f t="shared" si="11"/>
        <v>#DIV/0!</v>
      </c>
      <c r="T22" s="359" t="e">
        <f t="shared" si="2"/>
        <v>#DIV/0!</v>
      </c>
      <c r="U22" s="111">
        <f t="shared" si="3"/>
        <v>0.9803921568627451</v>
      </c>
      <c r="V22" s="211" t="e">
        <f t="shared" si="12"/>
        <v>#DIV/0!</v>
      </c>
      <c r="W22" s="223" t="e">
        <f t="shared" si="13"/>
        <v>#DIV/0!</v>
      </c>
      <c r="X22" s="33"/>
      <c r="Y22" s="33"/>
      <c r="Z22" s="33"/>
      <c r="AA22" s="1"/>
      <c r="AB22" s="1"/>
    </row>
    <row r="23" spans="1:28" ht="17.25" customHeight="1">
      <c r="A23" s="13">
        <f t="shared" si="14"/>
        <v>12</v>
      </c>
      <c r="B23" s="272">
        <f>'zał 3b-kontrole i kalibracje'!B22</f>
        <v>0</v>
      </c>
      <c r="C23" s="9" t="s">
        <v>2</v>
      </c>
      <c r="D23" s="98">
        <v>3000</v>
      </c>
      <c r="E23" s="110">
        <f>'zał 3b-kontrole i kalibracje'!G22</f>
        <v>0</v>
      </c>
      <c r="F23" s="99">
        <f>'zał 3b-kontrole i kalibracje'!M22</f>
        <v>0</v>
      </c>
      <c r="G23" s="456">
        <v>0.02</v>
      </c>
      <c r="H23" s="100">
        <f t="shared" si="4"/>
        <v>60</v>
      </c>
      <c r="I23" s="100">
        <f t="shared" si="5"/>
        <v>3060</v>
      </c>
      <c r="J23" s="79"/>
      <c r="K23" s="67" t="e">
        <f t="shared" si="1"/>
        <v>#DIV/0!</v>
      </c>
      <c r="L23" s="388"/>
      <c r="M23" s="387"/>
      <c r="N23" s="351">
        <f t="shared" si="6"/>
        <v>0</v>
      </c>
      <c r="O23" s="353">
        <f t="shared" si="7"/>
        <v>0</v>
      </c>
      <c r="P23" s="245" t="e">
        <f t="shared" si="8"/>
        <v>#DIV/0!</v>
      </c>
      <c r="Q23" s="356" t="e">
        <f t="shared" si="9"/>
        <v>#DIV/0!</v>
      </c>
      <c r="R23" s="360" t="e">
        <f t="shared" si="10"/>
        <v>#DIV/0!</v>
      </c>
      <c r="S23" s="361" t="e">
        <f t="shared" si="11"/>
        <v>#DIV/0!</v>
      </c>
      <c r="T23" s="359" t="e">
        <f t="shared" si="2"/>
        <v>#DIV/0!</v>
      </c>
      <c r="U23" s="111">
        <f t="shared" si="3"/>
        <v>0.9803921568627451</v>
      </c>
      <c r="V23" s="211" t="e">
        <f t="shared" si="12"/>
        <v>#DIV/0!</v>
      </c>
      <c r="W23" s="223" t="e">
        <f t="shared" si="13"/>
        <v>#DIV/0!</v>
      </c>
      <c r="X23" s="33"/>
      <c r="Y23" s="33"/>
      <c r="Z23" s="33"/>
      <c r="AA23" s="1"/>
      <c r="AB23" s="1"/>
    </row>
    <row r="24" spans="1:28" ht="17.25" customHeight="1">
      <c r="A24" s="13">
        <f t="shared" si="14"/>
        <v>13</v>
      </c>
      <c r="B24" s="272">
        <f>'zał 3b-kontrole i kalibracje'!B23</f>
        <v>0</v>
      </c>
      <c r="C24" s="14" t="s">
        <v>3</v>
      </c>
      <c r="D24" s="110">
        <v>4000</v>
      </c>
      <c r="E24" s="110">
        <f>'zał 3b-kontrole i kalibracje'!G23</f>
        <v>0</v>
      </c>
      <c r="F24" s="99">
        <f>'zał 3b-kontrole i kalibracje'!M23</f>
        <v>0</v>
      </c>
      <c r="G24" s="454">
        <v>0.02</v>
      </c>
      <c r="H24" s="99">
        <f t="shared" si="4"/>
        <v>80</v>
      </c>
      <c r="I24" s="99">
        <f t="shared" si="5"/>
        <v>4080</v>
      </c>
      <c r="J24" s="79"/>
      <c r="K24" s="67" t="e">
        <f t="shared" si="1"/>
        <v>#DIV/0!</v>
      </c>
      <c r="L24" s="388"/>
      <c r="M24" s="387"/>
      <c r="N24" s="351">
        <f t="shared" si="6"/>
        <v>0</v>
      </c>
      <c r="O24" s="353">
        <f t="shared" si="7"/>
        <v>0</v>
      </c>
      <c r="P24" s="245" t="e">
        <f t="shared" si="8"/>
        <v>#DIV/0!</v>
      </c>
      <c r="Q24" s="356" t="e">
        <f t="shared" si="9"/>
        <v>#DIV/0!</v>
      </c>
      <c r="R24" s="360" t="e">
        <f t="shared" si="10"/>
        <v>#DIV/0!</v>
      </c>
      <c r="S24" s="361" t="e">
        <f t="shared" si="11"/>
        <v>#DIV/0!</v>
      </c>
      <c r="T24" s="359" t="e">
        <f t="shared" si="2"/>
        <v>#DIV/0!</v>
      </c>
      <c r="U24" s="111">
        <f t="shared" si="3"/>
        <v>0.9803921568627451</v>
      </c>
      <c r="V24" s="211" t="e">
        <f t="shared" si="12"/>
        <v>#DIV/0!</v>
      </c>
      <c r="W24" s="223" t="e">
        <f t="shared" si="13"/>
        <v>#DIV/0!</v>
      </c>
      <c r="X24" s="33"/>
      <c r="Y24" s="33"/>
      <c r="Z24" s="33"/>
      <c r="AA24" s="1"/>
      <c r="AB24" s="1"/>
    </row>
    <row r="25" spans="1:28" ht="17.25" customHeight="1">
      <c r="A25" s="13">
        <f t="shared" si="14"/>
        <v>14</v>
      </c>
      <c r="B25" s="272">
        <f>'zał 3b-kontrole i kalibracje'!B24</f>
        <v>0</v>
      </c>
      <c r="C25" s="9" t="s">
        <v>4</v>
      </c>
      <c r="D25" s="98">
        <v>5000</v>
      </c>
      <c r="E25" s="110">
        <f>'zał 3b-kontrole i kalibracje'!G24</f>
        <v>0</v>
      </c>
      <c r="F25" s="99">
        <f>'zał 3b-kontrole i kalibracje'!M24</f>
        <v>0</v>
      </c>
      <c r="G25" s="454">
        <v>0.02</v>
      </c>
      <c r="H25" s="99">
        <f t="shared" si="4"/>
        <v>100</v>
      </c>
      <c r="I25" s="99">
        <f t="shared" si="5"/>
        <v>5100</v>
      </c>
      <c r="J25" s="79"/>
      <c r="K25" s="67" t="e">
        <f t="shared" si="1"/>
        <v>#DIV/0!</v>
      </c>
      <c r="L25" s="388"/>
      <c r="M25" s="387"/>
      <c r="N25" s="351">
        <f t="shared" si="6"/>
        <v>0</v>
      </c>
      <c r="O25" s="353">
        <f t="shared" si="7"/>
        <v>0</v>
      </c>
      <c r="P25" s="245" t="e">
        <f t="shared" si="8"/>
        <v>#DIV/0!</v>
      </c>
      <c r="Q25" s="356" t="e">
        <f t="shared" si="9"/>
        <v>#DIV/0!</v>
      </c>
      <c r="R25" s="360" t="e">
        <f t="shared" si="10"/>
        <v>#DIV/0!</v>
      </c>
      <c r="S25" s="361" t="e">
        <f t="shared" si="11"/>
        <v>#DIV/0!</v>
      </c>
      <c r="T25" s="359" t="e">
        <f t="shared" si="2"/>
        <v>#DIV/0!</v>
      </c>
      <c r="U25" s="111">
        <f t="shared" si="3"/>
        <v>0.9803921568627451</v>
      </c>
      <c r="V25" s="211" t="e">
        <f t="shared" si="12"/>
        <v>#DIV/0!</v>
      </c>
      <c r="W25" s="223" t="e">
        <f t="shared" si="13"/>
        <v>#DIV/0!</v>
      </c>
      <c r="X25" s="33"/>
      <c r="Y25" s="33"/>
      <c r="Z25" s="33"/>
      <c r="AA25" s="1"/>
      <c r="AB25" s="1"/>
    </row>
    <row r="26" spans="1:28" ht="17.25" customHeight="1">
      <c r="A26" s="13">
        <f t="shared" si="14"/>
        <v>15</v>
      </c>
      <c r="B26" s="272">
        <f>'zał 3b-kontrole i kalibracje'!B25</f>
        <v>0</v>
      </c>
      <c r="C26" s="9" t="s">
        <v>187</v>
      </c>
      <c r="D26" s="98">
        <v>5000</v>
      </c>
      <c r="E26" s="110">
        <f>'zał 3b-kontrole i kalibracje'!G25</f>
        <v>0</v>
      </c>
      <c r="F26" s="99">
        <f>'zał 3b-kontrole i kalibracje'!M25</f>
        <v>0</v>
      </c>
      <c r="G26" s="456">
        <v>0.05</v>
      </c>
      <c r="H26" s="100">
        <f t="shared" si="4"/>
        <v>250</v>
      </c>
      <c r="I26" s="100">
        <f t="shared" si="5"/>
        <v>5250</v>
      </c>
      <c r="J26" s="79"/>
      <c r="K26" s="67" t="e">
        <f t="shared" si="1"/>
        <v>#DIV/0!</v>
      </c>
      <c r="L26" s="388"/>
      <c r="M26" s="387"/>
      <c r="N26" s="351">
        <f t="shared" si="6"/>
        <v>0</v>
      </c>
      <c r="O26" s="353">
        <f t="shared" si="7"/>
        <v>0</v>
      </c>
      <c r="P26" s="245" t="e">
        <f t="shared" si="8"/>
        <v>#DIV/0!</v>
      </c>
      <c r="Q26" s="356" t="e">
        <f t="shared" si="9"/>
        <v>#DIV/0!</v>
      </c>
      <c r="R26" s="360" t="e">
        <f t="shared" si="10"/>
        <v>#DIV/0!</v>
      </c>
      <c r="S26" s="361" t="e">
        <f t="shared" si="11"/>
        <v>#DIV/0!</v>
      </c>
      <c r="T26" s="359" t="e">
        <f t="shared" si="2"/>
        <v>#DIV/0!</v>
      </c>
      <c r="U26" s="111">
        <f t="shared" si="3"/>
        <v>0.9523809523809523</v>
      </c>
      <c r="V26" s="211" t="e">
        <f t="shared" si="12"/>
        <v>#DIV/0!</v>
      </c>
      <c r="W26" s="223" t="e">
        <f t="shared" si="13"/>
        <v>#DIV/0!</v>
      </c>
      <c r="X26" s="33"/>
      <c r="Y26" s="33"/>
      <c r="Z26" s="33"/>
      <c r="AA26" s="1"/>
      <c r="AB26" s="1"/>
    </row>
    <row r="27" spans="1:28" ht="17.25" customHeight="1">
      <c r="A27" s="13">
        <f t="shared" si="14"/>
        <v>16</v>
      </c>
      <c r="B27" s="272">
        <f>'zał 3b-kontrole i kalibracje'!B26</f>
        <v>0</v>
      </c>
      <c r="C27" s="9" t="s">
        <v>191</v>
      </c>
      <c r="D27" s="98">
        <v>1000</v>
      </c>
      <c r="E27" s="110">
        <f>'zał 3b-kontrole i kalibracje'!G26</f>
        <v>0</v>
      </c>
      <c r="F27" s="99">
        <f>'zał 3b-kontrole i kalibracje'!M26</f>
        <v>0</v>
      </c>
      <c r="G27" s="456">
        <v>0.02</v>
      </c>
      <c r="H27" s="100">
        <f t="shared" si="4"/>
        <v>20</v>
      </c>
      <c r="I27" s="100">
        <f t="shared" si="5"/>
        <v>1020</v>
      </c>
      <c r="J27" s="79"/>
      <c r="K27" s="67" t="e">
        <f t="shared" si="1"/>
        <v>#DIV/0!</v>
      </c>
      <c r="L27" s="388"/>
      <c r="M27" s="387"/>
      <c r="N27" s="351">
        <f t="shared" si="6"/>
        <v>0</v>
      </c>
      <c r="O27" s="352">
        <f t="shared" si="7"/>
        <v>0</v>
      </c>
      <c r="P27" s="245" t="e">
        <f t="shared" si="8"/>
        <v>#DIV/0!</v>
      </c>
      <c r="Q27" s="356" t="e">
        <f t="shared" si="9"/>
        <v>#DIV/0!</v>
      </c>
      <c r="R27" s="360" t="e">
        <f t="shared" si="10"/>
        <v>#DIV/0!</v>
      </c>
      <c r="S27" s="361" t="e">
        <f t="shared" si="11"/>
        <v>#DIV/0!</v>
      </c>
      <c r="T27" s="359" t="e">
        <f t="shared" si="2"/>
        <v>#DIV/0!</v>
      </c>
      <c r="U27" s="111">
        <f t="shared" si="3"/>
        <v>0.9803921568627451</v>
      </c>
      <c r="V27" s="211" t="e">
        <f t="shared" si="12"/>
        <v>#DIV/0!</v>
      </c>
      <c r="W27" s="223" t="e">
        <f t="shared" si="13"/>
        <v>#DIV/0!</v>
      </c>
      <c r="X27" s="33"/>
      <c r="Y27" s="33"/>
      <c r="Z27" s="33"/>
      <c r="AA27" s="1"/>
      <c r="AB27" s="1"/>
    </row>
    <row r="28" spans="1:28" ht="17.25" customHeight="1">
      <c r="A28" s="13">
        <f t="shared" si="14"/>
        <v>17</v>
      </c>
      <c r="B28" s="272">
        <f>'zał 3b-kontrole i kalibracje'!B27</f>
        <v>0</v>
      </c>
      <c r="C28" s="18" t="s">
        <v>8</v>
      </c>
      <c r="D28" s="98">
        <v>12000</v>
      </c>
      <c r="E28" s="110">
        <f>'zał 3b-kontrole i kalibracje'!G27</f>
        <v>0</v>
      </c>
      <c r="F28" s="99">
        <f>'zał 3b-kontrole i kalibracje'!M27</f>
        <v>0</v>
      </c>
      <c r="G28" s="456">
        <v>0.05</v>
      </c>
      <c r="H28" s="100">
        <f t="shared" si="4"/>
        <v>600</v>
      </c>
      <c r="I28" s="100">
        <f t="shared" si="5"/>
        <v>12600</v>
      </c>
      <c r="J28" s="79"/>
      <c r="K28" s="67" t="e">
        <f t="shared" si="1"/>
        <v>#DIV/0!</v>
      </c>
      <c r="L28" s="388"/>
      <c r="M28" s="387"/>
      <c r="N28" s="351">
        <f t="shared" si="6"/>
        <v>0</v>
      </c>
      <c r="O28" s="352">
        <f t="shared" si="7"/>
        <v>0</v>
      </c>
      <c r="P28" s="245" t="e">
        <f t="shared" si="8"/>
        <v>#DIV/0!</v>
      </c>
      <c r="Q28" s="356" t="e">
        <f t="shared" si="9"/>
        <v>#DIV/0!</v>
      </c>
      <c r="R28" s="360" t="e">
        <f t="shared" si="10"/>
        <v>#DIV/0!</v>
      </c>
      <c r="S28" s="361" t="e">
        <f t="shared" si="11"/>
        <v>#DIV/0!</v>
      </c>
      <c r="T28" s="359" t="e">
        <f t="shared" si="2"/>
        <v>#DIV/0!</v>
      </c>
      <c r="U28" s="111">
        <f t="shared" si="3"/>
        <v>0.9523809523809523</v>
      </c>
      <c r="V28" s="211" t="e">
        <f t="shared" si="12"/>
        <v>#DIV/0!</v>
      </c>
      <c r="W28" s="223" t="e">
        <f t="shared" si="13"/>
        <v>#DIV/0!</v>
      </c>
      <c r="X28" s="33"/>
      <c r="Y28" s="33"/>
      <c r="Z28" s="33"/>
      <c r="AA28" s="1"/>
      <c r="AB28" s="1"/>
    </row>
    <row r="29" spans="1:28" ht="17.25" customHeight="1">
      <c r="A29" s="13">
        <f t="shared" si="14"/>
        <v>18</v>
      </c>
      <c r="B29" s="272">
        <f>'zał 3b-kontrole i kalibracje'!B28</f>
        <v>0</v>
      </c>
      <c r="C29" s="9" t="s">
        <v>212</v>
      </c>
      <c r="D29" s="98">
        <v>2000</v>
      </c>
      <c r="E29" s="110">
        <f>'zał 3b-kontrole i kalibracje'!G28</f>
        <v>0</v>
      </c>
      <c r="F29" s="99">
        <f>'zał 3b-kontrole i kalibracje'!M28</f>
        <v>0</v>
      </c>
      <c r="G29" s="456">
        <v>0.02</v>
      </c>
      <c r="H29" s="100">
        <f t="shared" si="4"/>
        <v>40</v>
      </c>
      <c r="I29" s="100">
        <f t="shared" si="5"/>
        <v>2040</v>
      </c>
      <c r="J29" s="79"/>
      <c r="K29" s="67" t="e">
        <f t="shared" si="1"/>
        <v>#DIV/0!</v>
      </c>
      <c r="L29" s="388"/>
      <c r="M29" s="387"/>
      <c r="N29" s="351">
        <f t="shared" si="6"/>
        <v>0</v>
      </c>
      <c r="O29" s="353">
        <f t="shared" si="7"/>
        <v>0</v>
      </c>
      <c r="P29" s="245" t="e">
        <f t="shared" si="8"/>
        <v>#DIV/0!</v>
      </c>
      <c r="Q29" s="356" t="e">
        <f t="shared" si="9"/>
        <v>#DIV/0!</v>
      </c>
      <c r="R29" s="360" t="e">
        <f t="shared" si="10"/>
        <v>#DIV/0!</v>
      </c>
      <c r="S29" s="361" t="e">
        <f t="shared" si="11"/>
        <v>#DIV/0!</v>
      </c>
      <c r="T29" s="359" t="e">
        <f t="shared" si="2"/>
        <v>#DIV/0!</v>
      </c>
      <c r="U29" s="111">
        <f t="shared" si="3"/>
        <v>0.9803921568627451</v>
      </c>
      <c r="V29" s="211" t="e">
        <f t="shared" si="12"/>
        <v>#DIV/0!</v>
      </c>
      <c r="W29" s="223" t="e">
        <f t="shared" si="13"/>
        <v>#DIV/0!</v>
      </c>
      <c r="X29" s="33"/>
      <c r="Y29" s="33"/>
      <c r="Z29" s="33"/>
      <c r="AA29" s="1"/>
      <c r="AB29" s="1"/>
    </row>
    <row r="30" spans="1:28" ht="17.25" customHeight="1">
      <c r="A30" s="13">
        <f t="shared" si="14"/>
        <v>19</v>
      </c>
      <c r="B30" s="272">
        <f>'zał 3b-kontrole i kalibracje'!B29</f>
        <v>0</v>
      </c>
      <c r="C30" s="9" t="s">
        <v>9</v>
      </c>
      <c r="D30" s="98">
        <v>6000</v>
      </c>
      <c r="E30" s="110">
        <f>'zał 3b-kontrole i kalibracje'!G29</f>
        <v>0</v>
      </c>
      <c r="F30" s="99">
        <f>'zał 3b-kontrole i kalibracje'!M29</f>
        <v>0</v>
      </c>
      <c r="G30" s="456">
        <v>0.02</v>
      </c>
      <c r="H30" s="100">
        <f t="shared" si="4"/>
        <v>120</v>
      </c>
      <c r="I30" s="100">
        <f t="shared" si="5"/>
        <v>6120</v>
      </c>
      <c r="J30" s="79"/>
      <c r="K30" s="67" t="e">
        <f t="shared" si="1"/>
        <v>#DIV/0!</v>
      </c>
      <c r="L30" s="388"/>
      <c r="M30" s="387"/>
      <c r="N30" s="351">
        <f t="shared" si="6"/>
        <v>0</v>
      </c>
      <c r="O30" s="353">
        <f t="shared" si="7"/>
        <v>0</v>
      </c>
      <c r="P30" s="245" t="e">
        <f t="shared" si="8"/>
        <v>#DIV/0!</v>
      </c>
      <c r="Q30" s="356" t="e">
        <f t="shared" si="9"/>
        <v>#DIV/0!</v>
      </c>
      <c r="R30" s="360" t="e">
        <f t="shared" si="10"/>
        <v>#DIV/0!</v>
      </c>
      <c r="S30" s="361" t="e">
        <f t="shared" si="11"/>
        <v>#DIV/0!</v>
      </c>
      <c r="T30" s="359" t="e">
        <f t="shared" si="2"/>
        <v>#DIV/0!</v>
      </c>
      <c r="U30" s="111">
        <f t="shared" si="3"/>
        <v>0.9803921568627451</v>
      </c>
      <c r="V30" s="211" t="e">
        <f t="shared" si="12"/>
        <v>#DIV/0!</v>
      </c>
      <c r="W30" s="223" t="e">
        <f t="shared" si="13"/>
        <v>#DIV/0!</v>
      </c>
      <c r="X30" s="33"/>
      <c r="Y30" s="33"/>
      <c r="Z30" s="33"/>
      <c r="AA30" s="1"/>
      <c r="AB30" s="1"/>
    </row>
    <row r="31" spans="1:28" ht="17.25" customHeight="1">
      <c r="A31" s="13">
        <f t="shared" si="14"/>
        <v>20</v>
      </c>
      <c r="B31" s="272">
        <f>'zał 3b-kontrole i kalibracje'!B30</f>
        <v>0</v>
      </c>
      <c r="C31" s="9" t="s">
        <v>10</v>
      </c>
      <c r="D31" s="98">
        <v>5000</v>
      </c>
      <c r="E31" s="110">
        <f>'zał 3b-kontrole i kalibracje'!G30</f>
        <v>0</v>
      </c>
      <c r="F31" s="99">
        <f>'zał 3b-kontrole i kalibracje'!M30</f>
        <v>0</v>
      </c>
      <c r="G31" s="456">
        <v>0.02</v>
      </c>
      <c r="H31" s="100">
        <f t="shared" si="4"/>
        <v>100</v>
      </c>
      <c r="I31" s="100">
        <f t="shared" si="5"/>
        <v>5100</v>
      </c>
      <c r="J31" s="79"/>
      <c r="K31" s="67" t="e">
        <f t="shared" si="1"/>
        <v>#DIV/0!</v>
      </c>
      <c r="L31" s="388"/>
      <c r="M31" s="387"/>
      <c r="N31" s="351">
        <f t="shared" si="6"/>
        <v>0</v>
      </c>
      <c r="O31" s="353">
        <f t="shared" si="7"/>
        <v>0</v>
      </c>
      <c r="P31" s="245" t="e">
        <f t="shared" si="8"/>
        <v>#DIV/0!</v>
      </c>
      <c r="Q31" s="356" t="e">
        <f t="shared" si="9"/>
        <v>#DIV/0!</v>
      </c>
      <c r="R31" s="360" t="e">
        <f t="shared" si="10"/>
        <v>#DIV/0!</v>
      </c>
      <c r="S31" s="361" t="e">
        <f t="shared" si="11"/>
        <v>#DIV/0!</v>
      </c>
      <c r="T31" s="359" t="e">
        <f t="shared" si="2"/>
        <v>#DIV/0!</v>
      </c>
      <c r="U31" s="111">
        <f t="shared" si="3"/>
        <v>0.9803921568627451</v>
      </c>
      <c r="V31" s="211" t="e">
        <f t="shared" si="12"/>
        <v>#DIV/0!</v>
      </c>
      <c r="W31" s="223" t="e">
        <f t="shared" si="13"/>
        <v>#DIV/0!</v>
      </c>
      <c r="X31" s="33"/>
      <c r="Y31" s="33"/>
      <c r="Z31" s="33"/>
      <c r="AA31" s="1"/>
      <c r="AB31" s="1"/>
    </row>
    <row r="32" spans="1:28" ht="17.25" customHeight="1">
      <c r="A32" s="13">
        <f t="shared" si="14"/>
        <v>21</v>
      </c>
      <c r="B32" s="272">
        <f>'zał 3b-kontrole i kalibracje'!B31</f>
        <v>0</v>
      </c>
      <c r="C32" s="9" t="s">
        <v>11</v>
      </c>
      <c r="D32" s="98">
        <v>2000</v>
      </c>
      <c r="E32" s="110">
        <f>'zał 3b-kontrole i kalibracje'!G31</f>
        <v>0</v>
      </c>
      <c r="F32" s="99">
        <f>'zał 3b-kontrole i kalibracje'!M31</f>
        <v>0</v>
      </c>
      <c r="G32" s="456">
        <v>0.02</v>
      </c>
      <c r="H32" s="100">
        <f t="shared" si="4"/>
        <v>40</v>
      </c>
      <c r="I32" s="100">
        <f t="shared" si="5"/>
        <v>2040</v>
      </c>
      <c r="J32" s="79"/>
      <c r="K32" s="67" t="e">
        <f t="shared" si="1"/>
        <v>#DIV/0!</v>
      </c>
      <c r="L32" s="388"/>
      <c r="M32" s="387"/>
      <c r="N32" s="351">
        <f t="shared" si="6"/>
        <v>0</v>
      </c>
      <c r="O32" s="353">
        <f t="shared" si="7"/>
        <v>0</v>
      </c>
      <c r="P32" s="245" t="e">
        <f t="shared" si="8"/>
        <v>#DIV/0!</v>
      </c>
      <c r="Q32" s="356" t="e">
        <f t="shared" si="9"/>
        <v>#DIV/0!</v>
      </c>
      <c r="R32" s="360" t="e">
        <f t="shared" si="10"/>
        <v>#DIV/0!</v>
      </c>
      <c r="S32" s="361" t="e">
        <f t="shared" si="11"/>
        <v>#DIV/0!</v>
      </c>
      <c r="T32" s="359" t="e">
        <f t="shared" si="2"/>
        <v>#DIV/0!</v>
      </c>
      <c r="U32" s="111">
        <f t="shared" si="3"/>
        <v>0.9803921568627451</v>
      </c>
      <c r="V32" s="211" t="e">
        <f t="shared" si="12"/>
        <v>#DIV/0!</v>
      </c>
      <c r="W32" s="223" t="e">
        <f t="shared" si="13"/>
        <v>#DIV/0!</v>
      </c>
      <c r="X32" s="33"/>
      <c r="Y32" s="33"/>
      <c r="Z32" s="33"/>
      <c r="AA32" s="1"/>
      <c r="AB32" s="1"/>
    </row>
    <row r="33" spans="1:28" ht="17.25" customHeight="1">
      <c r="A33" s="13">
        <f t="shared" si="14"/>
        <v>22</v>
      </c>
      <c r="B33" s="272">
        <f>'zał 3b-kontrole i kalibracje'!B32</f>
        <v>0</v>
      </c>
      <c r="C33" s="9" t="s">
        <v>179</v>
      </c>
      <c r="D33" s="98">
        <v>6000</v>
      </c>
      <c r="E33" s="110">
        <f>'zał 3b-kontrole i kalibracje'!G32</f>
        <v>0</v>
      </c>
      <c r="F33" s="99">
        <f>'zał 3b-kontrole i kalibracje'!M32</f>
        <v>0</v>
      </c>
      <c r="G33" s="456">
        <v>0.02</v>
      </c>
      <c r="H33" s="100">
        <f t="shared" si="4"/>
        <v>120</v>
      </c>
      <c r="I33" s="100">
        <f t="shared" si="5"/>
        <v>6120</v>
      </c>
      <c r="J33" s="79"/>
      <c r="K33" s="67" t="e">
        <f t="shared" si="1"/>
        <v>#DIV/0!</v>
      </c>
      <c r="L33" s="388"/>
      <c r="M33" s="387"/>
      <c r="N33" s="351">
        <f t="shared" si="6"/>
        <v>0</v>
      </c>
      <c r="O33" s="353">
        <f t="shared" si="7"/>
        <v>0</v>
      </c>
      <c r="P33" s="245" t="e">
        <f t="shared" si="8"/>
        <v>#DIV/0!</v>
      </c>
      <c r="Q33" s="356" t="e">
        <f t="shared" si="9"/>
        <v>#DIV/0!</v>
      </c>
      <c r="R33" s="360" t="e">
        <f t="shared" si="10"/>
        <v>#DIV/0!</v>
      </c>
      <c r="S33" s="361" t="e">
        <f t="shared" si="11"/>
        <v>#DIV/0!</v>
      </c>
      <c r="T33" s="359" t="e">
        <f t="shared" si="2"/>
        <v>#DIV/0!</v>
      </c>
      <c r="U33" s="111">
        <f t="shared" si="3"/>
        <v>0.9803921568627451</v>
      </c>
      <c r="V33" s="211" t="e">
        <f t="shared" si="12"/>
        <v>#DIV/0!</v>
      </c>
      <c r="W33" s="223" t="e">
        <f t="shared" si="13"/>
        <v>#DIV/0!</v>
      </c>
      <c r="X33" s="33"/>
      <c r="Y33" s="33"/>
      <c r="Z33" s="33"/>
      <c r="AA33" s="1"/>
      <c r="AB33" s="1"/>
    </row>
    <row r="34" spans="1:28" ht="17.25" customHeight="1">
      <c r="A34" s="13">
        <f t="shared" si="14"/>
        <v>23</v>
      </c>
      <c r="B34" s="272">
        <f>'zał 3b-kontrole i kalibracje'!B33</f>
        <v>0</v>
      </c>
      <c r="C34" s="9" t="s">
        <v>12</v>
      </c>
      <c r="D34" s="98">
        <v>5000</v>
      </c>
      <c r="E34" s="110">
        <f>'zał 3b-kontrole i kalibracje'!G33</f>
        <v>0</v>
      </c>
      <c r="F34" s="99">
        <f>'zał 3b-kontrole i kalibracje'!M33</f>
        <v>0</v>
      </c>
      <c r="G34" s="456">
        <v>0.02</v>
      </c>
      <c r="H34" s="100">
        <f t="shared" si="4"/>
        <v>100</v>
      </c>
      <c r="I34" s="100">
        <f t="shared" si="5"/>
        <v>5100</v>
      </c>
      <c r="J34" s="79"/>
      <c r="K34" s="72" t="e">
        <f t="shared" si="1"/>
        <v>#DIV/0!</v>
      </c>
      <c r="L34" s="388"/>
      <c r="M34" s="387"/>
      <c r="N34" s="351">
        <f t="shared" si="6"/>
        <v>0</v>
      </c>
      <c r="O34" s="352">
        <f t="shared" si="7"/>
        <v>0</v>
      </c>
      <c r="P34" s="245" t="e">
        <f t="shared" si="8"/>
        <v>#DIV/0!</v>
      </c>
      <c r="Q34" s="356" t="e">
        <f t="shared" si="9"/>
        <v>#DIV/0!</v>
      </c>
      <c r="R34" s="360" t="e">
        <f t="shared" si="10"/>
        <v>#DIV/0!</v>
      </c>
      <c r="S34" s="361" t="e">
        <f t="shared" si="11"/>
        <v>#DIV/0!</v>
      </c>
      <c r="T34" s="359" t="e">
        <f t="shared" si="2"/>
        <v>#DIV/0!</v>
      </c>
      <c r="U34" s="111">
        <f t="shared" si="3"/>
        <v>0.9803921568627451</v>
      </c>
      <c r="V34" s="211" t="e">
        <f t="shared" si="12"/>
        <v>#DIV/0!</v>
      </c>
      <c r="W34" s="223" t="e">
        <f t="shared" si="13"/>
        <v>#DIV/0!</v>
      </c>
      <c r="X34" s="33"/>
      <c r="Y34" s="33"/>
      <c r="Z34" s="33"/>
      <c r="AA34" s="1"/>
      <c r="AB34" s="1"/>
    </row>
    <row r="35" spans="1:28" ht="17.25" customHeight="1">
      <c r="A35" s="13">
        <f t="shared" si="14"/>
        <v>24</v>
      </c>
      <c r="B35" s="272">
        <f>'zał 3b-kontrole i kalibracje'!B34</f>
        <v>0</v>
      </c>
      <c r="C35" s="9" t="s">
        <v>190</v>
      </c>
      <c r="D35" s="98">
        <v>1000</v>
      </c>
      <c r="E35" s="110">
        <f>'zał 3b-kontrole i kalibracje'!G34</f>
        <v>0</v>
      </c>
      <c r="F35" s="99">
        <f>'zał 3b-kontrole i kalibracje'!M34</f>
        <v>0</v>
      </c>
      <c r="G35" s="456">
        <v>0.02</v>
      </c>
      <c r="H35" s="100">
        <f t="shared" si="4"/>
        <v>20</v>
      </c>
      <c r="I35" s="100">
        <f t="shared" si="5"/>
        <v>1020</v>
      </c>
      <c r="J35" s="79"/>
      <c r="K35" s="67" t="e">
        <f t="shared" si="1"/>
        <v>#DIV/0!</v>
      </c>
      <c r="L35" s="388"/>
      <c r="M35" s="387"/>
      <c r="N35" s="351">
        <f t="shared" si="6"/>
        <v>0</v>
      </c>
      <c r="O35" s="353">
        <f t="shared" si="7"/>
        <v>0</v>
      </c>
      <c r="P35" s="245" t="e">
        <f t="shared" si="8"/>
        <v>#DIV/0!</v>
      </c>
      <c r="Q35" s="356" t="e">
        <f t="shared" si="9"/>
        <v>#DIV/0!</v>
      </c>
      <c r="R35" s="360" t="e">
        <f t="shared" si="10"/>
        <v>#DIV/0!</v>
      </c>
      <c r="S35" s="361" t="e">
        <f t="shared" si="11"/>
        <v>#DIV/0!</v>
      </c>
      <c r="T35" s="359" t="e">
        <f t="shared" si="2"/>
        <v>#DIV/0!</v>
      </c>
      <c r="U35" s="111">
        <f t="shared" si="3"/>
        <v>0.9803921568627451</v>
      </c>
      <c r="V35" s="211" t="e">
        <f t="shared" si="12"/>
        <v>#DIV/0!</v>
      </c>
      <c r="W35" s="223" t="e">
        <f t="shared" si="13"/>
        <v>#DIV/0!</v>
      </c>
      <c r="X35" s="33"/>
      <c r="Y35" s="33"/>
      <c r="Z35" s="33"/>
      <c r="AA35" s="1"/>
      <c r="AB35" s="1"/>
    </row>
    <row r="36" spans="1:28" ht="17.25" customHeight="1">
      <c r="A36" s="13">
        <f t="shared" si="14"/>
        <v>25</v>
      </c>
      <c r="B36" s="272">
        <f>'zał 3b-kontrole i kalibracje'!B35</f>
        <v>0</v>
      </c>
      <c r="C36" s="14" t="s">
        <v>189</v>
      </c>
      <c r="D36" s="110">
        <v>5000</v>
      </c>
      <c r="E36" s="110">
        <f>'zał 3b-kontrole i kalibracje'!G35</f>
        <v>0</v>
      </c>
      <c r="F36" s="99">
        <f>'zał 3b-kontrole i kalibracje'!M35</f>
        <v>0</v>
      </c>
      <c r="G36" s="454">
        <v>0.02</v>
      </c>
      <c r="H36" s="99">
        <f t="shared" si="4"/>
        <v>100</v>
      </c>
      <c r="I36" s="99">
        <f t="shared" si="5"/>
        <v>5100</v>
      </c>
      <c r="J36" s="79"/>
      <c r="K36" s="67" t="e">
        <f t="shared" si="1"/>
        <v>#DIV/0!</v>
      </c>
      <c r="L36" s="388"/>
      <c r="M36" s="387"/>
      <c r="N36" s="351">
        <f t="shared" si="6"/>
        <v>0</v>
      </c>
      <c r="O36" s="353">
        <f t="shared" si="7"/>
        <v>0</v>
      </c>
      <c r="P36" s="245" t="e">
        <f t="shared" si="8"/>
        <v>#DIV/0!</v>
      </c>
      <c r="Q36" s="356" t="e">
        <f t="shared" si="9"/>
        <v>#DIV/0!</v>
      </c>
      <c r="R36" s="360" t="e">
        <f t="shared" si="10"/>
        <v>#DIV/0!</v>
      </c>
      <c r="S36" s="361" t="e">
        <f t="shared" si="11"/>
        <v>#DIV/0!</v>
      </c>
      <c r="T36" s="359" t="e">
        <f t="shared" si="2"/>
        <v>#DIV/0!</v>
      </c>
      <c r="U36" s="111">
        <f t="shared" si="3"/>
        <v>0.9803921568627451</v>
      </c>
      <c r="V36" s="211" t="e">
        <f t="shared" si="12"/>
        <v>#DIV/0!</v>
      </c>
      <c r="W36" s="223" t="e">
        <f t="shared" si="13"/>
        <v>#DIV/0!</v>
      </c>
      <c r="X36" s="33"/>
      <c r="Y36" s="33"/>
      <c r="Z36" s="33"/>
      <c r="AA36" s="1"/>
      <c r="AB36" s="1"/>
    </row>
    <row r="37" spans="1:28" ht="17.25" customHeight="1">
      <c r="A37" s="13">
        <f t="shared" si="14"/>
        <v>26</v>
      </c>
      <c r="B37" s="272">
        <f>'zał 3b-kontrole i kalibracje'!B36</f>
        <v>0</v>
      </c>
      <c r="C37" s="9" t="s">
        <v>14</v>
      </c>
      <c r="D37" s="98">
        <v>6000</v>
      </c>
      <c r="E37" s="110">
        <f>'zał 3b-kontrole i kalibracje'!G36</f>
        <v>0</v>
      </c>
      <c r="F37" s="99">
        <f>'zał 3b-kontrole i kalibracje'!M36</f>
        <v>0</v>
      </c>
      <c r="G37" s="456">
        <v>0.02</v>
      </c>
      <c r="H37" s="100">
        <f t="shared" si="4"/>
        <v>120</v>
      </c>
      <c r="I37" s="100">
        <f t="shared" si="5"/>
        <v>6120</v>
      </c>
      <c r="J37" s="79"/>
      <c r="K37" s="67" t="e">
        <f t="shared" si="1"/>
        <v>#DIV/0!</v>
      </c>
      <c r="L37" s="388"/>
      <c r="M37" s="387"/>
      <c r="N37" s="351">
        <f t="shared" si="6"/>
        <v>0</v>
      </c>
      <c r="O37" s="353">
        <f t="shared" si="7"/>
        <v>0</v>
      </c>
      <c r="P37" s="245" t="e">
        <f t="shared" si="8"/>
        <v>#DIV/0!</v>
      </c>
      <c r="Q37" s="356" t="e">
        <f t="shared" si="9"/>
        <v>#DIV/0!</v>
      </c>
      <c r="R37" s="360" t="e">
        <f t="shared" si="10"/>
        <v>#DIV/0!</v>
      </c>
      <c r="S37" s="361" t="e">
        <f t="shared" si="11"/>
        <v>#DIV/0!</v>
      </c>
      <c r="T37" s="359" t="e">
        <f t="shared" si="2"/>
        <v>#DIV/0!</v>
      </c>
      <c r="U37" s="111">
        <f t="shared" si="3"/>
        <v>0.9803921568627451</v>
      </c>
      <c r="V37" s="211" t="e">
        <f t="shared" si="12"/>
        <v>#DIV/0!</v>
      </c>
      <c r="W37" s="223" t="e">
        <f t="shared" si="13"/>
        <v>#DIV/0!</v>
      </c>
      <c r="X37" s="33"/>
      <c r="Y37" s="33"/>
      <c r="Z37" s="33"/>
      <c r="AA37" s="1"/>
      <c r="AB37" s="1"/>
    </row>
    <row r="38" spans="1:28" ht="17.25" customHeight="1">
      <c r="A38" s="13">
        <f t="shared" si="14"/>
        <v>27</v>
      </c>
      <c r="B38" s="272">
        <f>'zał 3b-kontrole i kalibracje'!B37</f>
        <v>0</v>
      </c>
      <c r="C38" s="9" t="s">
        <v>202</v>
      </c>
      <c r="D38" s="98">
        <v>6000</v>
      </c>
      <c r="E38" s="110">
        <f>'zał 3b-kontrole i kalibracje'!G37</f>
        <v>0</v>
      </c>
      <c r="F38" s="99">
        <f>'zał 3b-kontrole i kalibracje'!M37</f>
        <v>0</v>
      </c>
      <c r="G38" s="456">
        <v>0.02</v>
      </c>
      <c r="H38" s="100">
        <f t="shared" si="4"/>
        <v>120</v>
      </c>
      <c r="I38" s="100">
        <f t="shared" si="5"/>
        <v>6120</v>
      </c>
      <c r="J38" s="79"/>
      <c r="K38" s="67" t="e">
        <f t="shared" si="1"/>
        <v>#DIV/0!</v>
      </c>
      <c r="L38" s="388"/>
      <c r="M38" s="387"/>
      <c r="N38" s="351">
        <f t="shared" si="6"/>
        <v>0</v>
      </c>
      <c r="O38" s="353">
        <f t="shared" si="7"/>
        <v>0</v>
      </c>
      <c r="P38" s="245" t="e">
        <f t="shared" si="8"/>
        <v>#DIV/0!</v>
      </c>
      <c r="Q38" s="356" t="e">
        <f t="shared" si="9"/>
        <v>#DIV/0!</v>
      </c>
      <c r="R38" s="360" t="e">
        <f t="shared" si="10"/>
        <v>#DIV/0!</v>
      </c>
      <c r="S38" s="361" t="e">
        <f t="shared" si="11"/>
        <v>#DIV/0!</v>
      </c>
      <c r="T38" s="359" t="e">
        <f t="shared" si="2"/>
        <v>#DIV/0!</v>
      </c>
      <c r="U38" s="111">
        <f t="shared" si="3"/>
        <v>0.9803921568627451</v>
      </c>
      <c r="V38" s="211" t="e">
        <f t="shared" si="12"/>
        <v>#DIV/0!</v>
      </c>
      <c r="W38" s="223" t="e">
        <f t="shared" si="13"/>
        <v>#DIV/0!</v>
      </c>
      <c r="X38" s="33"/>
      <c r="Y38" s="33"/>
      <c r="Z38" s="33"/>
      <c r="AA38" s="1"/>
      <c r="AB38" s="1"/>
    </row>
    <row r="39" spans="1:28" ht="17.25" customHeight="1">
      <c r="A39" s="13">
        <f t="shared" si="14"/>
        <v>28</v>
      </c>
      <c r="B39" s="272">
        <f>'zał 3b-kontrole i kalibracje'!B38</f>
        <v>0</v>
      </c>
      <c r="C39" s="59" t="s">
        <v>180</v>
      </c>
      <c r="D39" s="98">
        <v>5000</v>
      </c>
      <c r="E39" s="110">
        <f>'zał 3b-kontrole i kalibracje'!G38</f>
        <v>0</v>
      </c>
      <c r="F39" s="99">
        <f>'zał 3b-kontrole i kalibracje'!M38</f>
        <v>0</v>
      </c>
      <c r="G39" s="456">
        <v>0.02</v>
      </c>
      <c r="H39" s="100">
        <f t="shared" si="4"/>
        <v>100</v>
      </c>
      <c r="I39" s="100">
        <f t="shared" si="5"/>
        <v>5100</v>
      </c>
      <c r="J39" s="79"/>
      <c r="K39" s="67" t="e">
        <f t="shared" si="1"/>
        <v>#DIV/0!</v>
      </c>
      <c r="L39" s="388"/>
      <c r="M39" s="387"/>
      <c r="N39" s="351">
        <f t="shared" si="6"/>
        <v>0</v>
      </c>
      <c r="O39" s="353">
        <f t="shared" si="7"/>
        <v>0</v>
      </c>
      <c r="P39" s="245" t="e">
        <f t="shared" si="8"/>
        <v>#DIV/0!</v>
      </c>
      <c r="Q39" s="356" t="e">
        <f t="shared" si="9"/>
        <v>#DIV/0!</v>
      </c>
      <c r="R39" s="360" t="e">
        <f t="shared" si="10"/>
        <v>#DIV/0!</v>
      </c>
      <c r="S39" s="361" t="e">
        <f t="shared" si="11"/>
        <v>#DIV/0!</v>
      </c>
      <c r="T39" s="359" t="e">
        <f t="shared" si="2"/>
        <v>#DIV/0!</v>
      </c>
      <c r="U39" s="111">
        <f t="shared" si="3"/>
        <v>0.9803921568627451</v>
      </c>
      <c r="V39" s="211" t="e">
        <f t="shared" si="12"/>
        <v>#DIV/0!</v>
      </c>
      <c r="W39" s="223" t="e">
        <f t="shared" si="13"/>
        <v>#DIV/0!</v>
      </c>
      <c r="X39" s="33"/>
      <c r="Y39" s="33"/>
      <c r="Z39" s="33"/>
      <c r="AA39" s="1"/>
      <c r="AB39" s="1"/>
    </row>
    <row r="40" spans="1:28" ht="17.25" customHeight="1">
      <c r="A40" s="13">
        <f t="shared" si="14"/>
        <v>29</v>
      </c>
      <c r="B40" s="272">
        <f>'zał 3b-kontrole i kalibracje'!B39</f>
        <v>0</v>
      </c>
      <c r="C40" s="9" t="s">
        <v>18</v>
      </c>
      <c r="D40" s="98">
        <v>4000</v>
      </c>
      <c r="E40" s="110">
        <f>'zał 3b-kontrole i kalibracje'!G39</f>
        <v>0</v>
      </c>
      <c r="F40" s="99">
        <f>'zał 3b-kontrole i kalibracje'!M39</f>
        <v>0</v>
      </c>
      <c r="G40" s="456">
        <v>0.02</v>
      </c>
      <c r="H40" s="100">
        <f t="shared" si="4"/>
        <v>80</v>
      </c>
      <c r="I40" s="100">
        <f t="shared" si="5"/>
        <v>4080</v>
      </c>
      <c r="J40" s="79"/>
      <c r="K40" s="67" t="e">
        <f t="shared" si="1"/>
        <v>#DIV/0!</v>
      </c>
      <c r="L40" s="388"/>
      <c r="M40" s="387"/>
      <c r="N40" s="351">
        <f t="shared" si="6"/>
        <v>0</v>
      </c>
      <c r="O40" s="353">
        <f t="shared" si="7"/>
        <v>0</v>
      </c>
      <c r="P40" s="245" t="e">
        <f t="shared" si="8"/>
        <v>#DIV/0!</v>
      </c>
      <c r="Q40" s="356" t="e">
        <f t="shared" si="9"/>
        <v>#DIV/0!</v>
      </c>
      <c r="R40" s="360" t="e">
        <f t="shared" si="10"/>
        <v>#DIV/0!</v>
      </c>
      <c r="S40" s="361" t="e">
        <f t="shared" si="11"/>
        <v>#DIV/0!</v>
      </c>
      <c r="T40" s="359" t="e">
        <f t="shared" si="2"/>
        <v>#DIV/0!</v>
      </c>
      <c r="U40" s="111">
        <f t="shared" si="3"/>
        <v>0.9803921568627451</v>
      </c>
      <c r="V40" s="211" t="e">
        <f t="shared" si="12"/>
        <v>#DIV/0!</v>
      </c>
      <c r="W40" s="223" t="e">
        <f t="shared" si="13"/>
        <v>#DIV/0!</v>
      </c>
      <c r="X40" s="33"/>
      <c r="Y40" s="33"/>
      <c r="Z40" s="33"/>
      <c r="AA40" s="1"/>
      <c r="AB40" s="1"/>
    </row>
    <row r="41" spans="1:28" ht="17.25" customHeight="1">
      <c r="A41" s="13">
        <f t="shared" si="14"/>
        <v>30</v>
      </c>
      <c r="B41" s="272">
        <f>'zał 3b-kontrole i kalibracje'!B40</f>
        <v>0</v>
      </c>
      <c r="C41" s="9" t="s">
        <v>17</v>
      </c>
      <c r="D41" s="98">
        <v>4000</v>
      </c>
      <c r="E41" s="110">
        <f>'zał 3b-kontrole i kalibracje'!G40</f>
        <v>0</v>
      </c>
      <c r="F41" s="99">
        <f>'zał 3b-kontrole i kalibracje'!M40</f>
        <v>0</v>
      </c>
      <c r="G41" s="456">
        <v>0.02</v>
      </c>
      <c r="H41" s="100">
        <f t="shared" si="4"/>
        <v>80</v>
      </c>
      <c r="I41" s="100">
        <f t="shared" si="5"/>
        <v>4080</v>
      </c>
      <c r="J41" s="79"/>
      <c r="K41" s="67" t="e">
        <f t="shared" si="1"/>
        <v>#DIV/0!</v>
      </c>
      <c r="L41" s="388"/>
      <c r="M41" s="387"/>
      <c r="N41" s="351">
        <f t="shared" si="6"/>
        <v>0</v>
      </c>
      <c r="O41" s="353">
        <f t="shared" si="7"/>
        <v>0</v>
      </c>
      <c r="P41" s="245" t="e">
        <f t="shared" si="8"/>
        <v>#DIV/0!</v>
      </c>
      <c r="Q41" s="356" t="e">
        <f t="shared" si="9"/>
        <v>#DIV/0!</v>
      </c>
      <c r="R41" s="360" t="e">
        <f t="shared" si="10"/>
        <v>#DIV/0!</v>
      </c>
      <c r="S41" s="361" t="e">
        <f t="shared" si="11"/>
        <v>#DIV/0!</v>
      </c>
      <c r="T41" s="359" t="e">
        <f t="shared" si="2"/>
        <v>#DIV/0!</v>
      </c>
      <c r="U41" s="111">
        <f t="shared" si="3"/>
        <v>0.9803921568627451</v>
      </c>
      <c r="V41" s="211" t="e">
        <f t="shared" si="12"/>
        <v>#DIV/0!</v>
      </c>
      <c r="W41" s="223" t="e">
        <f t="shared" si="13"/>
        <v>#DIV/0!</v>
      </c>
      <c r="X41" s="33"/>
      <c r="Y41" s="33"/>
      <c r="Z41" s="33"/>
      <c r="AA41" s="1"/>
      <c r="AB41" s="1"/>
    </row>
    <row r="42" spans="1:28" ht="17.25" customHeight="1">
      <c r="A42" s="13">
        <f t="shared" si="14"/>
        <v>31</v>
      </c>
      <c r="B42" s="272">
        <f>'zał 3b-kontrole i kalibracje'!B41</f>
        <v>0</v>
      </c>
      <c r="C42" s="9" t="s">
        <v>183</v>
      </c>
      <c r="D42" s="98">
        <v>40000</v>
      </c>
      <c r="E42" s="110">
        <f>'zał 3b-kontrole i kalibracje'!G41</f>
        <v>0</v>
      </c>
      <c r="F42" s="99">
        <f>'zał 3b-kontrole i kalibracje'!M41</f>
        <v>0</v>
      </c>
      <c r="G42" s="456">
        <v>0.02</v>
      </c>
      <c r="H42" s="100">
        <f t="shared" si="4"/>
        <v>800</v>
      </c>
      <c r="I42" s="100">
        <f t="shared" si="5"/>
        <v>40800</v>
      </c>
      <c r="J42" s="79"/>
      <c r="K42" s="67" t="e">
        <f t="shared" si="1"/>
        <v>#DIV/0!</v>
      </c>
      <c r="L42" s="388"/>
      <c r="M42" s="387"/>
      <c r="N42" s="351">
        <f t="shared" si="6"/>
        <v>0</v>
      </c>
      <c r="O42" s="353">
        <f t="shared" si="7"/>
        <v>0</v>
      </c>
      <c r="P42" s="245" t="e">
        <f t="shared" si="8"/>
        <v>#DIV/0!</v>
      </c>
      <c r="Q42" s="356" t="e">
        <f t="shared" si="9"/>
        <v>#DIV/0!</v>
      </c>
      <c r="R42" s="360" t="e">
        <f t="shared" si="10"/>
        <v>#DIV/0!</v>
      </c>
      <c r="S42" s="361" t="e">
        <f t="shared" si="11"/>
        <v>#DIV/0!</v>
      </c>
      <c r="T42" s="359" t="e">
        <f t="shared" si="2"/>
        <v>#DIV/0!</v>
      </c>
      <c r="U42" s="111">
        <f t="shared" si="3"/>
        <v>0.9803921568627451</v>
      </c>
      <c r="V42" s="211" t="e">
        <f t="shared" si="12"/>
        <v>#DIV/0!</v>
      </c>
      <c r="W42" s="223" t="e">
        <f t="shared" si="13"/>
        <v>#DIV/0!</v>
      </c>
      <c r="X42" s="33"/>
      <c r="Y42" s="33"/>
      <c r="Z42" s="33"/>
      <c r="AA42" s="1"/>
      <c r="AB42" s="1"/>
    </row>
    <row r="43" spans="1:28" ht="17.25" customHeight="1">
      <c r="A43" s="13">
        <f t="shared" si="14"/>
        <v>32</v>
      </c>
      <c r="B43" s="272">
        <f>'zał 3b-kontrole i kalibracje'!B42</f>
        <v>0</v>
      </c>
      <c r="C43" s="9" t="s">
        <v>186</v>
      </c>
      <c r="D43" s="98">
        <v>12000</v>
      </c>
      <c r="E43" s="110">
        <f>'zał 3b-kontrole i kalibracje'!G42</f>
        <v>0</v>
      </c>
      <c r="F43" s="99">
        <f>'zał 3b-kontrole i kalibracje'!M42</f>
        <v>0</v>
      </c>
      <c r="G43" s="456">
        <v>0.02</v>
      </c>
      <c r="H43" s="100">
        <f t="shared" si="4"/>
        <v>240</v>
      </c>
      <c r="I43" s="100">
        <f t="shared" si="5"/>
        <v>12240</v>
      </c>
      <c r="J43" s="79"/>
      <c r="K43" s="67" t="e">
        <f t="shared" si="1"/>
        <v>#DIV/0!</v>
      </c>
      <c r="L43" s="388"/>
      <c r="M43" s="387"/>
      <c r="N43" s="351">
        <f t="shared" si="6"/>
        <v>0</v>
      </c>
      <c r="O43" s="353">
        <f t="shared" si="7"/>
        <v>0</v>
      </c>
      <c r="P43" s="245" t="e">
        <f t="shared" si="8"/>
        <v>#DIV/0!</v>
      </c>
      <c r="Q43" s="356" t="e">
        <f t="shared" si="9"/>
        <v>#DIV/0!</v>
      </c>
      <c r="R43" s="360" t="e">
        <f t="shared" si="10"/>
        <v>#DIV/0!</v>
      </c>
      <c r="S43" s="361" t="e">
        <f t="shared" si="11"/>
        <v>#DIV/0!</v>
      </c>
      <c r="T43" s="359" t="e">
        <f t="shared" si="2"/>
        <v>#DIV/0!</v>
      </c>
      <c r="U43" s="111">
        <f t="shared" si="3"/>
        <v>0.9803921568627451</v>
      </c>
      <c r="V43" s="211" t="e">
        <f t="shared" si="12"/>
        <v>#DIV/0!</v>
      </c>
      <c r="W43" s="223" t="e">
        <f t="shared" si="13"/>
        <v>#DIV/0!</v>
      </c>
      <c r="X43" s="33"/>
      <c r="Y43" s="33"/>
      <c r="Z43" s="33"/>
      <c r="AA43" s="1"/>
      <c r="AB43" s="1"/>
    </row>
    <row r="44" spans="1:28" ht="17.25" customHeight="1">
      <c r="A44" s="13">
        <f t="shared" si="14"/>
        <v>33</v>
      </c>
      <c r="B44" s="272">
        <f>'zał 3b-kontrole i kalibracje'!B43</f>
        <v>0</v>
      </c>
      <c r="C44" s="9" t="s">
        <v>192</v>
      </c>
      <c r="D44" s="98">
        <v>10000</v>
      </c>
      <c r="E44" s="110">
        <f>'zał 3b-kontrole i kalibracje'!G43</f>
        <v>0</v>
      </c>
      <c r="F44" s="99">
        <f>'zał 3b-kontrole i kalibracje'!M43</f>
        <v>0</v>
      </c>
      <c r="G44" s="456">
        <v>0.03</v>
      </c>
      <c r="H44" s="100">
        <f t="shared" si="4"/>
        <v>300</v>
      </c>
      <c r="I44" s="100">
        <f t="shared" si="5"/>
        <v>10300</v>
      </c>
      <c r="J44" s="79"/>
      <c r="K44" s="67" t="e">
        <f t="shared" si="1"/>
        <v>#DIV/0!</v>
      </c>
      <c r="L44" s="388"/>
      <c r="M44" s="387"/>
      <c r="N44" s="351">
        <f t="shared" si="6"/>
        <v>0</v>
      </c>
      <c r="O44" s="353">
        <f t="shared" si="7"/>
        <v>0</v>
      </c>
      <c r="P44" s="245" t="e">
        <f t="shared" si="8"/>
        <v>#DIV/0!</v>
      </c>
      <c r="Q44" s="356" t="e">
        <f t="shared" si="9"/>
        <v>#DIV/0!</v>
      </c>
      <c r="R44" s="360" t="e">
        <f t="shared" si="10"/>
        <v>#DIV/0!</v>
      </c>
      <c r="S44" s="361" t="e">
        <f t="shared" si="11"/>
        <v>#DIV/0!</v>
      </c>
      <c r="T44" s="359" t="e">
        <f t="shared" si="2"/>
        <v>#DIV/0!</v>
      </c>
      <c r="U44" s="111">
        <f t="shared" si="3"/>
        <v>0.970873786407767</v>
      </c>
      <c r="V44" s="211" t="e">
        <f t="shared" si="12"/>
        <v>#DIV/0!</v>
      </c>
      <c r="W44" s="223" t="e">
        <f t="shared" si="13"/>
        <v>#DIV/0!</v>
      </c>
      <c r="X44" s="33"/>
      <c r="Y44" s="33"/>
      <c r="Z44" s="33"/>
      <c r="AA44" s="1"/>
      <c r="AB44" s="1"/>
    </row>
    <row r="45" spans="1:28" ht="17.25" customHeight="1">
      <c r="A45" s="13">
        <f>A44+1</f>
        <v>34</v>
      </c>
      <c r="B45" s="272">
        <f>'zał 3b-kontrole i kalibracje'!B44</f>
        <v>0</v>
      </c>
      <c r="C45" s="9" t="s">
        <v>193</v>
      </c>
      <c r="D45" s="98">
        <v>1000</v>
      </c>
      <c r="E45" s="110">
        <f>'zał 3b-kontrole i kalibracje'!G44</f>
        <v>0</v>
      </c>
      <c r="F45" s="99">
        <f>'zał 3b-kontrole i kalibracje'!M44</f>
        <v>0</v>
      </c>
      <c r="G45" s="456">
        <v>0.02</v>
      </c>
      <c r="H45" s="100">
        <f t="shared" si="4"/>
        <v>20</v>
      </c>
      <c r="I45" s="100">
        <f t="shared" si="5"/>
        <v>1020</v>
      </c>
      <c r="J45" s="79"/>
      <c r="K45" s="67" t="e">
        <f t="shared" si="1"/>
        <v>#DIV/0!</v>
      </c>
      <c r="L45" s="388"/>
      <c r="M45" s="387"/>
      <c r="N45" s="351">
        <f t="shared" si="6"/>
        <v>0</v>
      </c>
      <c r="O45" s="353">
        <f t="shared" si="7"/>
        <v>0</v>
      </c>
      <c r="P45" s="245" t="e">
        <f t="shared" si="8"/>
        <v>#DIV/0!</v>
      </c>
      <c r="Q45" s="356" t="e">
        <f t="shared" si="9"/>
        <v>#DIV/0!</v>
      </c>
      <c r="R45" s="360" t="e">
        <f t="shared" si="10"/>
        <v>#DIV/0!</v>
      </c>
      <c r="S45" s="361" t="e">
        <f t="shared" si="11"/>
        <v>#DIV/0!</v>
      </c>
      <c r="T45" s="359" t="e">
        <f t="shared" si="2"/>
        <v>#DIV/0!</v>
      </c>
      <c r="U45" s="111">
        <f t="shared" si="3"/>
        <v>0.9803921568627451</v>
      </c>
      <c r="V45" s="211" t="e">
        <f t="shared" si="12"/>
        <v>#DIV/0!</v>
      </c>
      <c r="W45" s="223" t="e">
        <f t="shared" si="13"/>
        <v>#DIV/0!</v>
      </c>
      <c r="X45" s="33"/>
      <c r="Y45" s="33"/>
      <c r="Z45" s="33"/>
      <c r="AA45" s="1"/>
      <c r="AB45" s="1"/>
    </row>
    <row r="46" spans="1:28" ht="17.25" customHeight="1">
      <c r="A46" s="13">
        <f>A45+1</f>
        <v>35</v>
      </c>
      <c r="B46" s="272">
        <f>'zał 3b-kontrole i kalibracje'!B45</f>
        <v>0</v>
      </c>
      <c r="C46" s="9" t="s">
        <v>208</v>
      </c>
      <c r="D46" s="98">
        <v>1000</v>
      </c>
      <c r="E46" s="110">
        <f>'zał 3b-kontrole i kalibracje'!G45</f>
        <v>0</v>
      </c>
      <c r="F46" s="99">
        <f>'zał 3b-kontrole i kalibracje'!M45</f>
        <v>0</v>
      </c>
      <c r="G46" s="456">
        <v>0.02</v>
      </c>
      <c r="H46" s="100">
        <f t="shared" si="4"/>
        <v>20</v>
      </c>
      <c r="I46" s="100">
        <f t="shared" si="5"/>
        <v>1020</v>
      </c>
      <c r="J46" s="79"/>
      <c r="K46" s="67" t="e">
        <f t="shared" si="1"/>
        <v>#DIV/0!</v>
      </c>
      <c r="L46" s="388"/>
      <c r="M46" s="387"/>
      <c r="N46" s="351">
        <f t="shared" si="6"/>
        <v>0</v>
      </c>
      <c r="O46" s="353">
        <f t="shared" si="7"/>
        <v>0</v>
      </c>
      <c r="P46" s="245" t="e">
        <f t="shared" si="8"/>
        <v>#DIV/0!</v>
      </c>
      <c r="Q46" s="356" t="e">
        <f t="shared" si="9"/>
        <v>#DIV/0!</v>
      </c>
      <c r="R46" s="360" t="e">
        <f t="shared" si="10"/>
        <v>#DIV/0!</v>
      </c>
      <c r="S46" s="361" t="e">
        <f t="shared" si="11"/>
        <v>#DIV/0!</v>
      </c>
      <c r="T46" s="359" t="e">
        <f t="shared" si="2"/>
        <v>#DIV/0!</v>
      </c>
      <c r="U46" s="111">
        <f t="shared" si="3"/>
        <v>0.9803921568627451</v>
      </c>
      <c r="V46" s="211" t="e">
        <f t="shared" si="12"/>
        <v>#DIV/0!</v>
      </c>
      <c r="W46" s="223" t="e">
        <f t="shared" si="13"/>
        <v>#DIV/0!</v>
      </c>
      <c r="X46" s="33"/>
      <c r="Y46" s="33"/>
      <c r="Z46" s="33"/>
      <c r="AA46" s="1"/>
      <c r="AB46" s="1"/>
    </row>
    <row r="47" spans="1:28" ht="17.25" customHeight="1">
      <c r="A47" s="13">
        <f>A46+1</f>
        <v>36</v>
      </c>
      <c r="B47" s="272">
        <f>'zał 3b-kontrole i kalibracje'!B46</f>
        <v>0</v>
      </c>
      <c r="C47" s="9" t="s">
        <v>184</v>
      </c>
      <c r="D47" s="98">
        <v>3000</v>
      </c>
      <c r="E47" s="110">
        <f>'zał 3b-kontrole i kalibracje'!G46</f>
        <v>0</v>
      </c>
      <c r="F47" s="99">
        <f>'zał 3b-kontrole i kalibracje'!M46</f>
        <v>0</v>
      </c>
      <c r="G47" s="456">
        <v>0.02</v>
      </c>
      <c r="H47" s="100">
        <f t="shared" si="4"/>
        <v>60</v>
      </c>
      <c r="I47" s="391">
        <f t="shared" si="5"/>
        <v>3060</v>
      </c>
      <c r="J47" s="79"/>
      <c r="K47" s="67" t="e">
        <f t="shared" si="1"/>
        <v>#DIV/0!</v>
      </c>
      <c r="L47" s="388"/>
      <c r="M47" s="387"/>
      <c r="N47" s="351">
        <f t="shared" si="6"/>
        <v>0</v>
      </c>
      <c r="O47" s="353">
        <f t="shared" si="7"/>
        <v>0</v>
      </c>
      <c r="P47" s="245" t="e">
        <f t="shared" si="8"/>
        <v>#DIV/0!</v>
      </c>
      <c r="Q47" s="356" t="e">
        <f t="shared" si="9"/>
        <v>#DIV/0!</v>
      </c>
      <c r="R47" s="360" t="e">
        <f t="shared" si="10"/>
        <v>#DIV/0!</v>
      </c>
      <c r="S47" s="361" t="e">
        <f t="shared" si="11"/>
        <v>#DIV/0!</v>
      </c>
      <c r="T47" s="359" t="e">
        <f t="shared" si="2"/>
        <v>#DIV/0!</v>
      </c>
      <c r="U47" s="111">
        <f t="shared" si="3"/>
        <v>0.9803921568627451</v>
      </c>
      <c r="V47" s="211" t="e">
        <f t="shared" si="12"/>
        <v>#DIV/0!</v>
      </c>
      <c r="W47" s="223" t="e">
        <f t="shared" si="13"/>
        <v>#DIV/0!</v>
      </c>
      <c r="X47" s="33"/>
      <c r="Y47" s="33"/>
      <c r="Z47" s="33"/>
      <c r="AA47" s="1"/>
      <c r="AB47" s="1"/>
    </row>
    <row r="48" spans="1:28" ht="17.25" customHeight="1">
      <c r="A48" s="13">
        <f t="shared" si="14"/>
        <v>37</v>
      </c>
      <c r="B48" s="272">
        <f>'zał 3b-kontrole i kalibracje'!B47</f>
        <v>0</v>
      </c>
      <c r="C48" s="9" t="s">
        <v>185</v>
      </c>
      <c r="D48" s="98">
        <v>2000</v>
      </c>
      <c r="E48" s="110">
        <f>'zał 3b-kontrole i kalibracje'!G47</f>
        <v>0</v>
      </c>
      <c r="F48" s="99">
        <f>'zał 3b-kontrole i kalibracje'!M47</f>
        <v>0</v>
      </c>
      <c r="G48" s="456">
        <v>0.02</v>
      </c>
      <c r="H48" s="100">
        <f t="shared" si="4"/>
        <v>40</v>
      </c>
      <c r="I48" s="100">
        <f t="shared" si="5"/>
        <v>2040</v>
      </c>
      <c r="J48" s="79"/>
      <c r="K48" s="67" t="e">
        <f t="shared" si="1"/>
        <v>#DIV/0!</v>
      </c>
      <c r="L48" s="388"/>
      <c r="M48" s="387"/>
      <c r="N48" s="351">
        <f t="shared" si="6"/>
        <v>0</v>
      </c>
      <c r="O48" s="353">
        <f t="shared" si="7"/>
        <v>0</v>
      </c>
      <c r="P48" s="245" t="e">
        <f t="shared" si="8"/>
        <v>#DIV/0!</v>
      </c>
      <c r="Q48" s="356" t="e">
        <f t="shared" si="9"/>
        <v>#DIV/0!</v>
      </c>
      <c r="R48" s="360" t="e">
        <f t="shared" si="10"/>
        <v>#DIV/0!</v>
      </c>
      <c r="S48" s="361" t="e">
        <f t="shared" si="11"/>
        <v>#DIV/0!</v>
      </c>
      <c r="T48" s="359" t="e">
        <f t="shared" si="2"/>
        <v>#DIV/0!</v>
      </c>
      <c r="U48" s="111">
        <f t="shared" si="3"/>
        <v>0.9803921568627451</v>
      </c>
      <c r="V48" s="211" t="e">
        <f t="shared" si="12"/>
        <v>#DIV/0!</v>
      </c>
      <c r="W48" s="223" t="e">
        <f t="shared" si="13"/>
        <v>#DIV/0!</v>
      </c>
      <c r="X48" s="33"/>
      <c r="Y48" s="33"/>
      <c r="Z48" s="33"/>
      <c r="AA48" s="1"/>
      <c r="AB48" s="1"/>
    </row>
    <row r="49" spans="1:28" ht="17.25" customHeight="1">
      <c r="A49" s="13">
        <f t="shared" si="14"/>
        <v>38</v>
      </c>
      <c r="B49" s="272">
        <f>'zał 3b-kontrole i kalibracje'!B48</f>
        <v>0</v>
      </c>
      <c r="C49" s="9" t="s">
        <v>15</v>
      </c>
      <c r="D49" s="98">
        <v>4000</v>
      </c>
      <c r="E49" s="110">
        <f>'zał 3b-kontrole i kalibracje'!G48</f>
        <v>0</v>
      </c>
      <c r="F49" s="99">
        <f>'zał 3b-kontrole i kalibracje'!M48</f>
        <v>0</v>
      </c>
      <c r="G49" s="456">
        <v>0.02</v>
      </c>
      <c r="H49" s="100">
        <f t="shared" si="4"/>
        <v>80</v>
      </c>
      <c r="I49" s="100">
        <f t="shared" si="5"/>
        <v>4080</v>
      </c>
      <c r="J49" s="79"/>
      <c r="K49" s="67" t="e">
        <f t="shared" si="1"/>
        <v>#DIV/0!</v>
      </c>
      <c r="L49" s="388"/>
      <c r="M49" s="387"/>
      <c r="N49" s="351">
        <f t="shared" si="6"/>
        <v>0</v>
      </c>
      <c r="O49" s="353">
        <f t="shared" si="7"/>
        <v>0</v>
      </c>
      <c r="P49" s="245" t="e">
        <f t="shared" si="8"/>
        <v>#DIV/0!</v>
      </c>
      <c r="Q49" s="356" t="e">
        <f t="shared" si="9"/>
        <v>#DIV/0!</v>
      </c>
      <c r="R49" s="360" t="e">
        <f t="shared" si="10"/>
        <v>#DIV/0!</v>
      </c>
      <c r="S49" s="361" t="e">
        <f t="shared" si="11"/>
        <v>#DIV/0!</v>
      </c>
      <c r="T49" s="359" t="e">
        <f t="shared" si="2"/>
        <v>#DIV/0!</v>
      </c>
      <c r="U49" s="111">
        <f t="shared" si="3"/>
        <v>0.9803921568627451</v>
      </c>
      <c r="V49" s="211" t="e">
        <f t="shared" si="12"/>
        <v>#DIV/0!</v>
      </c>
      <c r="W49" s="223" t="e">
        <f t="shared" si="13"/>
        <v>#DIV/0!</v>
      </c>
      <c r="X49" s="33"/>
      <c r="Y49" s="33"/>
      <c r="Z49" s="33"/>
      <c r="AA49" s="1"/>
      <c r="AB49" s="1"/>
    </row>
    <row r="50" spans="1:28" ht="17.25" customHeight="1">
      <c r="A50" s="13">
        <f t="shared" si="14"/>
        <v>39</v>
      </c>
      <c r="B50" s="272">
        <f>'zał 3b-kontrole i kalibracje'!B49</f>
        <v>0</v>
      </c>
      <c r="C50" s="9" t="s">
        <v>16</v>
      </c>
      <c r="D50" s="98">
        <v>4000</v>
      </c>
      <c r="E50" s="110">
        <f>'zał 3b-kontrole i kalibracje'!G49</f>
        <v>0</v>
      </c>
      <c r="F50" s="99">
        <f>'zał 3b-kontrole i kalibracje'!M49</f>
        <v>0</v>
      </c>
      <c r="G50" s="456">
        <v>0.02</v>
      </c>
      <c r="H50" s="100">
        <f t="shared" si="4"/>
        <v>80</v>
      </c>
      <c r="I50" s="100">
        <f t="shared" si="5"/>
        <v>4080</v>
      </c>
      <c r="J50" s="79"/>
      <c r="K50" s="67" t="e">
        <f t="shared" si="1"/>
        <v>#DIV/0!</v>
      </c>
      <c r="L50" s="388"/>
      <c r="M50" s="387"/>
      <c r="N50" s="351">
        <f t="shared" si="6"/>
        <v>0</v>
      </c>
      <c r="O50" s="353">
        <f t="shared" si="7"/>
        <v>0</v>
      </c>
      <c r="P50" s="245" t="e">
        <f t="shared" si="8"/>
        <v>#DIV/0!</v>
      </c>
      <c r="Q50" s="356" t="e">
        <f t="shared" si="9"/>
        <v>#DIV/0!</v>
      </c>
      <c r="R50" s="360" t="e">
        <f t="shared" si="10"/>
        <v>#DIV/0!</v>
      </c>
      <c r="S50" s="361" t="e">
        <f t="shared" si="11"/>
        <v>#DIV/0!</v>
      </c>
      <c r="T50" s="359" t="e">
        <f t="shared" si="2"/>
        <v>#DIV/0!</v>
      </c>
      <c r="U50" s="111">
        <f t="shared" si="3"/>
        <v>0.9803921568627451</v>
      </c>
      <c r="V50" s="211" t="e">
        <f t="shared" si="12"/>
        <v>#DIV/0!</v>
      </c>
      <c r="W50" s="223" t="e">
        <f t="shared" si="13"/>
        <v>#DIV/0!</v>
      </c>
      <c r="X50" s="33"/>
      <c r="Y50" s="33"/>
      <c r="Z50" s="33"/>
      <c r="AA50" s="1"/>
      <c r="AB50" s="1"/>
    </row>
    <row r="51" spans="1:28" ht="17.25" customHeight="1">
      <c r="A51" s="13">
        <f t="shared" si="14"/>
        <v>40</v>
      </c>
      <c r="B51" s="272">
        <f>'zał 3b-kontrole i kalibracje'!B50</f>
        <v>0</v>
      </c>
      <c r="C51" s="9" t="s">
        <v>204</v>
      </c>
      <c r="D51" s="98">
        <v>2000</v>
      </c>
      <c r="E51" s="110">
        <f>'zał 3b-kontrole i kalibracje'!G50</f>
        <v>0</v>
      </c>
      <c r="F51" s="99">
        <f>'zał 3b-kontrole i kalibracje'!M50</f>
        <v>0</v>
      </c>
      <c r="G51" s="456">
        <v>0.02</v>
      </c>
      <c r="H51" s="100">
        <f t="shared" si="4"/>
        <v>40</v>
      </c>
      <c r="I51" s="100">
        <f t="shared" si="5"/>
        <v>2040</v>
      </c>
      <c r="J51" s="79"/>
      <c r="K51" s="67" t="e">
        <f t="shared" si="1"/>
        <v>#DIV/0!</v>
      </c>
      <c r="L51" s="388"/>
      <c r="M51" s="387"/>
      <c r="N51" s="351">
        <f t="shared" si="6"/>
        <v>0</v>
      </c>
      <c r="O51" s="353">
        <f t="shared" si="7"/>
        <v>0</v>
      </c>
      <c r="P51" s="245" t="e">
        <f t="shared" si="8"/>
        <v>#DIV/0!</v>
      </c>
      <c r="Q51" s="356" t="e">
        <f t="shared" si="9"/>
        <v>#DIV/0!</v>
      </c>
      <c r="R51" s="360" t="e">
        <f t="shared" si="10"/>
        <v>#DIV/0!</v>
      </c>
      <c r="S51" s="361" t="e">
        <f t="shared" si="11"/>
        <v>#DIV/0!</v>
      </c>
      <c r="T51" s="359" t="e">
        <f t="shared" si="2"/>
        <v>#DIV/0!</v>
      </c>
      <c r="U51" s="111">
        <f t="shared" si="3"/>
        <v>0.9803921568627451</v>
      </c>
      <c r="V51" s="211" t="e">
        <f t="shared" si="12"/>
        <v>#DIV/0!</v>
      </c>
      <c r="W51" s="223" t="e">
        <f t="shared" si="13"/>
        <v>#DIV/0!</v>
      </c>
      <c r="X51" s="33"/>
      <c r="Y51" s="33"/>
      <c r="Z51" s="33"/>
      <c r="AA51" s="1"/>
      <c r="AB51" s="1"/>
    </row>
    <row r="52" spans="1:28" ht="17.25" customHeight="1">
      <c r="A52" s="8">
        <f aca="true" t="shared" si="15" ref="A52:A58">A51+1</f>
        <v>41</v>
      </c>
      <c r="B52" s="289">
        <f>'zał 3b-kontrole i kalibracje'!B51</f>
        <v>0</v>
      </c>
      <c r="C52" s="9" t="s">
        <v>205</v>
      </c>
      <c r="D52" s="98">
        <v>2000</v>
      </c>
      <c r="E52" s="98">
        <f>'zał 3b-kontrole i kalibracje'!G51</f>
        <v>0</v>
      </c>
      <c r="F52" s="100">
        <f>'zał 3b-kontrole i kalibracje'!M51</f>
        <v>0</v>
      </c>
      <c r="G52" s="456">
        <v>0.02</v>
      </c>
      <c r="H52" s="100">
        <f t="shared" si="4"/>
        <v>40</v>
      </c>
      <c r="I52" s="100">
        <f t="shared" si="5"/>
        <v>2040</v>
      </c>
      <c r="J52" s="79"/>
      <c r="K52" s="67" t="e">
        <f t="shared" si="1"/>
        <v>#DIV/0!</v>
      </c>
      <c r="L52" s="388"/>
      <c r="M52" s="387"/>
      <c r="N52" s="351">
        <f t="shared" si="6"/>
        <v>0</v>
      </c>
      <c r="O52" s="415">
        <f t="shared" si="7"/>
        <v>0</v>
      </c>
      <c r="P52" s="256" t="e">
        <f t="shared" si="8"/>
        <v>#DIV/0!</v>
      </c>
      <c r="Q52" s="356" t="e">
        <f t="shared" si="9"/>
        <v>#DIV/0!</v>
      </c>
      <c r="R52" s="360" t="e">
        <f t="shared" si="10"/>
        <v>#DIV/0!</v>
      </c>
      <c r="S52" s="361" t="e">
        <f t="shared" si="11"/>
        <v>#DIV/0!</v>
      </c>
      <c r="T52" s="416" t="e">
        <f t="shared" si="2"/>
        <v>#DIV/0!</v>
      </c>
      <c r="U52" s="417">
        <f t="shared" si="3"/>
        <v>0.9803921568627451</v>
      </c>
      <c r="V52" s="418" t="e">
        <f t="shared" si="12"/>
        <v>#DIV/0!</v>
      </c>
      <c r="W52" s="223" t="e">
        <f t="shared" si="13"/>
        <v>#DIV/0!</v>
      </c>
      <c r="X52" s="33"/>
      <c r="Y52" s="33"/>
      <c r="Z52" s="33"/>
      <c r="AA52" s="1"/>
      <c r="AB52" s="1"/>
    </row>
    <row r="53" spans="1:28" ht="17.25" customHeight="1">
      <c r="A53" s="8">
        <f t="shared" si="15"/>
        <v>42</v>
      </c>
      <c r="B53" s="289">
        <f>'zał 3b-kontrole i kalibracje'!B52</f>
        <v>0</v>
      </c>
      <c r="C53" s="9" t="s">
        <v>20</v>
      </c>
      <c r="D53" s="98">
        <v>6000</v>
      </c>
      <c r="E53" s="98">
        <f>'zał 3b-kontrole i kalibracje'!G52</f>
        <v>0</v>
      </c>
      <c r="F53" s="100">
        <f>'zał 3b-kontrole i kalibracje'!M52</f>
        <v>0</v>
      </c>
      <c r="G53" s="456">
        <v>0.05</v>
      </c>
      <c r="H53" s="100">
        <f t="shared" si="4"/>
        <v>300</v>
      </c>
      <c r="I53" s="100">
        <f t="shared" si="5"/>
        <v>6300</v>
      </c>
      <c r="J53" s="79"/>
      <c r="K53" s="67" t="e">
        <f t="shared" si="1"/>
        <v>#DIV/0!</v>
      </c>
      <c r="L53" s="388"/>
      <c r="M53" s="387"/>
      <c r="N53" s="351">
        <f t="shared" si="6"/>
        <v>0</v>
      </c>
      <c r="O53" s="415">
        <f t="shared" si="7"/>
        <v>0</v>
      </c>
      <c r="P53" s="256" t="e">
        <f t="shared" si="8"/>
        <v>#DIV/0!</v>
      </c>
      <c r="Q53" s="356" t="e">
        <f t="shared" si="9"/>
        <v>#DIV/0!</v>
      </c>
      <c r="R53" s="360" t="e">
        <f t="shared" si="10"/>
        <v>#DIV/0!</v>
      </c>
      <c r="S53" s="361" t="e">
        <f t="shared" si="11"/>
        <v>#DIV/0!</v>
      </c>
      <c r="T53" s="416" t="e">
        <f t="shared" si="2"/>
        <v>#DIV/0!</v>
      </c>
      <c r="U53" s="417">
        <f t="shared" si="3"/>
        <v>0.9523809523809523</v>
      </c>
      <c r="V53" s="418" t="e">
        <f t="shared" si="12"/>
        <v>#DIV/0!</v>
      </c>
      <c r="W53" s="223" t="e">
        <f t="shared" si="13"/>
        <v>#DIV/0!</v>
      </c>
      <c r="X53" s="33"/>
      <c r="Y53" s="33"/>
      <c r="Z53" s="33"/>
      <c r="AA53" s="1"/>
      <c r="AB53" s="1"/>
    </row>
    <row r="54" spans="1:28" ht="17.25" customHeight="1">
      <c r="A54" s="8">
        <f t="shared" si="15"/>
        <v>43</v>
      </c>
      <c r="B54" s="289">
        <f>'zał 3b-kontrole i kalibracje'!B53</f>
        <v>0</v>
      </c>
      <c r="C54" s="9" t="s">
        <v>209</v>
      </c>
      <c r="D54" s="98">
        <v>10000</v>
      </c>
      <c r="E54" s="98">
        <f>'zał 3b-kontrole i kalibracje'!G53</f>
        <v>0</v>
      </c>
      <c r="F54" s="100">
        <f>'zał 3b-kontrole i kalibracje'!M53</f>
        <v>0</v>
      </c>
      <c r="G54" s="456">
        <v>0.05</v>
      </c>
      <c r="H54" s="100">
        <f t="shared" si="4"/>
        <v>500</v>
      </c>
      <c r="I54" s="100">
        <f t="shared" si="5"/>
        <v>10500</v>
      </c>
      <c r="J54" s="79"/>
      <c r="K54" s="67" t="e">
        <f t="shared" si="1"/>
        <v>#DIV/0!</v>
      </c>
      <c r="L54" s="388"/>
      <c r="M54" s="387"/>
      <c r="N54" s="351">
        <f t="shared" si="6"/>
        <v>0</v>
      </c>
      <c r="O54" s="415">
        <f t="shared" si="7"/>
        <v>0</v>
      </c>
      <c r="P54" s="256" t="e">
        <f t="shared" si="8"/>
        <v>#DIV/0!</v>
      </c>
      <c r="Q54" s="356" t="e">
        <f t="shared" si="9"/>
        <v>#DIV/0!</v>
      </c>
      <c r="R54" s="360" t="e">
        <f t="shared" si="10"/>
        <v>#DIV/0!</v>
      </c>
      <c r="S54" s="361" t="e">
        <f t="shared" si="11"/>
        <v>#DIV/0!</v>
      </c>
      <c r="T54" s="416" t="e">
        <f t="shared" si="2"/>
        <v>#DIV/0!</v>
      </c>
      <c r="U54" s="417">
        <f t="shared" si="3"/>
        <v>0.9523809523809523</v>
      </c>
      <c r="V54" s="418" t="e">
        <f t="shared" si="12"/>
        <v>#DIV/0!</v>
      </c>
      <c r="W54" s="223" t="e">
        <f t="shared" si="13"/>
        <v>#DIV/0!</v>
      </c>
      <c r="X54" s="33"/>
      <c r="Y54" s="33"/>
      <c r="Z54" s="33"/>
      <c r="AA54" s="1"/>
      <c r="AB54" s="1"/>
    </row>
    <row r="55" spans="1:28" ht="17.25" customHeight="1">
      <c r="A55" s="8">
        <f t="shared" si="15"/>
        <v>44</v>
      </c>
      <c r="B55" s="289">
        <f>'zał 3b-kontrole i kalibracje'!B54</f>
        <v>0</v>
      </c>
      <c r="C55" s="9" t="s">
        <v>23</v>
      </c>
      <c r="D55" s="98">
        <v>1000</v>
      </c>
      <c r="E55" s="98">
        <f>'zał 3b-kontrole i kalibracje'!G54</f>
        <v>0</v>
      </c>
      <c r="F55" s="100">
        <f>'zał 3b-kontrole i kalibracje'!M54</f>
        <v>0</v>
      </c>
      <c r="G55" s="456">
        <v>0.05</v>
      </c>
      <c r="H55" s="100">
        <f t="shared" si="4"/>
        <v>50</v>
      </c>
      <c r="I55" s="100">
        <f t="shared" si="5"/>
        <v>1050</v>
      </c>
      <c r="J55" s="79"/>
      <c r="K55" s="67" t="e">
        <f t="shared" si="1"/>
        <v>#DIV/0!</v>
      </c>
      <c r="L55" s="388"/>
      <c r="M55" s="387"/>
      <c r="N55" s="351">
        <f t="shared" si="6"/>
        <v>0</v>
      </c>
      <c r="O55" s="415">
        <f t="shared" si="7"/>
        <v>0</v>
      </c>
      <c r="P55" s="256" t="e">
        <f t="shared" si="8"/>
        <v>#DIV/0!</v>
      </c>
      <c r="Q55" s="356" t="e">
        <f t="shared" si="9"/>
        <v>#DIV/0!</v>
      </c>
      <c r="R55" s="360" t="e">
        <f t="shared" si="10"/>
        <v>#DIV/0!</v>
      </c>
      <c r="S55" s="361" t="e">
        <f t="shared" si="11"/>
        <v>#DIV/0!</v>
      </c>
      <c r="T55" s="416" t="e">
        <f t="shared" si="2"/>
        <v>#DIV/0!</v>
      </c>
      <c r="U55" s="417">
        <f t="shared" si="3"/>
        <v>0.9523809523809523</v>
      </c>
      <c r="V55" s="418" t="e">
        <f t="shared" si="12"/>
        <v>#DIV/0!</v>
      </c>
      <c r="W55" s="223" t="e">
        <f t="shared" si="13"/>
        <v>#DIV/0!</v>
      </c>
      <c r="X55" s="33"/>
      <c r="Y55" s="33"/>
      <c r="Z55" s="33"/>
      <c r="AA55" s="1"/>
      <c r="AB55" s="1"/>
    </row>
    <row r="56" spans="1:28" ht="17.25" customHeight="1">
      <c r="A56" s="8">
        <f t="shared" si="15"/>
        <v>45</v>
      </c>
      <c r="B56" s="289">
        <f>'zał 3b-kontrole i kalibracje'!B55</f>
        <v>0</v>
      </c>
      <c r="C56" s="9" t="s">
        <v>22</v>
      </c>
      <c r="D56" s="98">
        <v>4000</v>
      </c>
      <c r="E56" s="98">
        <f>'zał 3b-kontrole i kalibracje'!G55</f>
        <v>0</v>
      </c>
      <c r="F56" s="100">
        <f>'zał 3b-kontrole i kalibracje'!M55</f>
        <v>0</v>
      </c>
      <c r="G56" s="456">
        <v>0.05</v>
      </c>
      <c r="H56" s="100">
        <f t="shared" si="4"/>
        <v>200</v>
      </c>
      <c r="I56" s="100">
        <f t="shared" si="5"/>
        <v>4200</v>
      </c>
      <c r="J56" s="79"/>
      <c r="K56" s="67" t="e">
        <f t="shared" si="1"/>
        <v>#DIV/0!</v>
      </c>
      <c r="L56" s="388"/>
      <c r="M56" s="387"/>
      <c r="N56" s="351">
        <f t="shared" si="6"/>
        <v>0</v>
      </c>
      <c r="O56" s="415">
        <f t="shared" si="7"/>
        <v>0</v>
      </c>
      <c r="P56" s="256" t="e">
        <f t="shared" si="8"/>
        <v>#DIV/0!</v>
      </c>
      <c r="Q56" s="356" t="e">
        <f t="shared" si="9"/>
        <v>#DIV/0!</v>
      </c>
      <c r="R56" s="360" t="e">
        <f t="shared" si="10"/>
        <v>#DIV/0!</v>
      </c>
      <c r="S56" s="361" t="e">
        <f t="shared" si="11"/>
        <v>#DIV/0!</v>
      </c>
      <c r="T56" s="416" t="e">
        <f t="shared" si="2"/>
        <v>#DIV/0!</v>
      </c>
      <c r="U56" s="417">
        <f t="shared" si="3"/>
        <v>0.9523809523809523</v>
      </c>
      <c r="V56" s="418" t="e">
        <f t="shared" si="12"/>
        <v>#DIV/0!</v>
      </c>
      <c r="W56" s="223" t="e">
        <f t="shared" si="13"/>
        <v>#DIV/0!</v>
      </c>
      <c r="X56" s="33"/>
      <c r="Y56" s="33"/>
      <c r="Z56" s="33"/>
      <c r="AA56" s="1"/>
      <c r="AB56" s="1"/>
    </row>
    <row r="57" spans="1:28" ht="17.25" customHeight="1">
      <c r="A57" s="8">
        <f t="shared" si="15"/>
        <v>46</v>
      </c>
      <c r="B57" s="289">
        <f>'zał 3b-kontrole i kalibracje'!B56</f>
        <v>0</v>
      </c>
      <c r="C57" s="9" t="s">
        <v>182</v>
      </c>
      <c r="D57" s="98">
        <v>11000</v>
      </c>
      <c r="E57" s="98">
        <f>'zał 3b-kontrole i kalibracje'!G56</f>
        <v>0</v>
      </c>
      <c r="F57" s="100">
        <f>'zał 3b-kontrole i kalibracje'!M56</f>
        <v>0</v>
      </c>
      <c r="G57" s="456">
        <v>0.05</v>
      </c>
      <c r="H57" s="100">
        <f t="shared" si="4"/>
        <v>550</v>
      </c>
      <c r="I57" s="100">
        <f t="shared" si="5"/>
        <v>11550</v>
      </c>
      <c r="J57" s="79"/>
      <c r="K57" s="67" t="e">
        <f t="shared" si="1"/>
        <v>#DIV/0!</v>
      </c>
      <c r="L57" s="388"/>
      <c r="M57" s="387"/>
      <c r="N57" s="351">
        <f t="shared" si="6"/>
        <v>0</v>
      </c>
      <c r="O57" s="415">
        <f t="shared" si="7"/>
        <v>0</v>
      </c>
      <c r="P57" s="256" t="e">
        <f t="shared" si="8"/>
        <v>#DIV/0!</v>
      </c>
      <c r="Q57" s="356" t="e">
        <f t="shared" si="9"/>
        <v>#DIV/0!</v>
      </c>
      <c r="R57" s="360" t="e">
        <f t="shared" si="10"/>
        <v>#DIV/0!</v>
      </c>
      <c r="S57" s="361" t="e">
        <f t="shared" si="11"/>
        <v>#DIV/0!</v>
      </c>
      <c r="T57" s="416" t="e">
        <f t="shared" si="2"/>
        <v>#DIV/0!</v>
      </c>
      <c r="U57" s="417">
        <f t="shared" si="3"/>
        <v>0.9523809523809523</v>
      </c>
      <c r="V57" s="418" t="e">
        <f t="shared" si="12"/>
        <v>#DIV/0!</v>
      </c>
      <c r="W57" s="223" t="e">
        <f t="shared" si="13"/>
        <v>#DIV/0!</v>
      </c>
      <c r="X57" s="33"/>
      <c r="Y57" s="33"/>
      <c r="Z57" s="33"/>
      <c r="AA57" s="1"/>
      <c r="AB57" s="1"/>
    </row>
    <row r="58" spans="1:28" ht="17.25" customHeight="1" thickBot="1">
      <c r="A58" s="22">
        <f t="shared" si="15"/>
        <v>47</v>
      </c>
      <c r="B58" s="273">
        <f>'zał 3b-kontrole i kalibracje'!B57</f>
        <v>0</v>
      </c>
      <c r="C58" s="26" t="s">
        <v>21</v>
      </c>
      <c r="D58" s="103">
        <v>2000</v>
      </c>
      <c r="E58" s="103">
        <f>'zał 3b-kontrole i kalibracje'!G57</f>
        <v>0</v>
      </c>
      <c r="F58" s="102">
        <f>'zał 3b-kontrole i kalibracje'!M57</f>
        <v>0</v>
      </c>
      <c r="G58" s="457">
        <v>0.05</v>
      </c>
      <c r="H58" s="102">
        <f t="shared" si="4"/>
        <v>100</v>
      </c>
      <c r="I58" s="102">
        <f t="shared" si="5"/>
        <v>2100</v>
      </c>
      <c r="J58" s="80"/>
      <c r="K58" s="68" t="e">
        <f t="shared" si="1"/>
        <v>#DIV/0!</v>
      </c>
      <c r="L58" s="419"/>
      <c r="M58" s="420"/>
      <c r="N58" s="354">
        <f t="shared" si="6"/>
        <v>0</v>
      </c>
      <c r="O58" s="355">
        <f t="shared" si="7"/>
        <v>0</v>
      </c>
      <c r="P58" s="246" t="e">
        <f t="shared" si="8"/>
        <v>#DIV/0!</v>
      </c>
      <c r="Q58" s="362" t="e">
        <f t="shared" si="9"/>
        <v>#DIV/0!</v>
      </c>
      <c r="R58" s="363" t="e">
        <f t="shared" si="10"/>
        <v>#DIV/0!</v>
      </c>
      <c r="S58" s="364" t="e">
        <f t="shared" si="11"/>
        <v>#DIV/0!</v>
      </c>
      <c r="T58" s="365" t="e">
        <f t="shared" si="2"/>
        <v>#DIV/0!</v>
      </c>
      <c r="U58" s="117">
        <f t="shared" si="3"/>
        <v>0.9523809523809523</v>
      </c>
      <c r="V58" s="212" t="e">
        <f t="shared" si="12"/>
        <v>#DIV/0!</v>
      </c>
      <c r="W58" s="223" t="e">
        <f t="shared" si="13"/>
        <v>#DIV/0!</v>
      </c>
      <c r="X58" s="33"/>
      <c r="Y58" s="33"/>
      <c r="Z58" s="33"/>
      <c r="AA58" s="1"/>
      <c r="AB58" s="1"/>
    </row>
    <row r="59" spans="1:28" ht="17.25" customHeight="1" thickBot="1">
      <c r="A59" s="114"/>
      <c r="B59" s="126"/>
      <c r="C59" s="126"/>
      <c r="D59" s="126"/>
      <c r="E59" s="126"/>
      <c r="F59" s="126"/>
      <c r="G59" s="126"/>
      <c r="H59" s="126"/>
      <c r="I59" s="126"/>
      <c r="J59" s="126"/>
      <c r="K59" s="124"/>
      <c r="L59" s="124"/>
      <c r="M59" s="124"/>
      <c r="N59" s="124"/>
      <c r="O59" s="124"/>
      <c r="P59" s="148" t="s">
        <v>92</v>
      </c>
      <c r="Q59" s="368" t="e">
        <f>SUM(Q12:Q58)</f>
        <v>#DIV/0!</v>
      </c>
      <c r="R59" s="369" t="e">
        <f>SUM(R12:R58)</f>
        <v>#DIV/0!</v>
      </c>
      <c r="S59" s="370" t="e">
        <f>SUM(S12:S58)</f>
        <v>#DIV/0!</v>
      </c>
      <c r="T59" s="376" t="e">
        <f>SUM(T12:T58)</f>
        <v>#DIV/0!</v>
      </c>
      <c r="U59" s="114"/>
      <c r="V59" s="114"/>
      <c r="W59" s="223" t="e">
        <f>SUM(W12:W58)</f>
        <v>#DIV/0!</v>
      </c>
      <c r="X59" s="33"/>
      <c r="Y59" s="33"/>
      <c r="Z59" s="33"/>
      <c r="AA59" s="16"/>
      <c r="AB59" s="1"/>
    </row>
    <row r="60" spans="1:28" ht="17.25" customHeight="1" thickBot="1">
      <c r="A60" s="548" t="s">
        <v>130</v>
      </c>
      <c r="B60" s="549"/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  <c r="N60" s="549"/>
      <c r="O60" s="549"/>
      <c r="P60" s="135"/>
      <c r="Q60" s="144"/>
      <c r="R60" s="144"/>
      <c r="S60" s="144"/>
      <c r="T60" s="114"/>
      <c r="U60" s="114"/>
      <c r="V60" s="114"/>
      <c r="W60" s="223" t="e">
        <f>W59-S126</f>
        <v>#DIV/0!</v>
      </c>
      <c r="X60" s="33"/>
      <c r="Y60" s="33"/>
      <c r="Z60" s="33"/>
      <c r="AA60" s="16"/>
      <c r="AB60" s="1"/>
    </row>
    <row r="61" spans="1:28" ht="17.25" customHeight="1">
      <c r="A61" s="274">
        <v>1</v>
      </c>
      <c r="B61" s="500"/>
      <c r="C61" s="460"/>
      <c r="D61" s="287" t="s">
        <v>26</v>
      </c>
      <c r="E61" s="98" t="s">
        <v>26</v>
      </c>
      <c r="F61" s="98" t="s">
        <v>26</v>
      </c>
      <c r="G61" s="98" t="s">
        <v>26</v>
      </c>
      <c r="H61" s="98" t="s">
        <v>26</v>
      </c>
      <c r="I61" s="98" t="s">
        <v>26</v>
      </c>
      <c r="J61" s="288" t="s">
        <v>26</v>
      </c>
      <c r="K61" s="389"/>
      <c r="L61" s="388"/>
      <c r="M61" s="279"/>
      <c r="N61" s="366">
        <f>L61*M61</f>
        <v>0</v>
      </c>
      <c r="O61" s="353">
        <f>L61+N61</f>
        <v>0</v>
      </c>
      <c r="P61" s="464" t="s">
        <v>26</v>
      </c>
      <c r="Q61" s="461">
        <f>K61*L61</f>
        <v>0</v>
      </c>
      <c r="R61" s="367">
        <f>K61*N61</f>
        <v>0</v>
      </c>
      <c r="S61" s="367">
        <f>Q61+R61</f>
        <v>0</v>
      </c>
      <c r="T61" s="132"/>
      <c r="U61" s="132"/>
      <c r="V61" s="115"/>
      <c r="W61" s="223"/>
      <c r="X61" s="33"/>
      <c r="Y61" s="33"/>
      <c r="Z61" s="33"/>
      <c r="AA61" s="16"/>
      <c r="AB61" s="1"/>
    </row>
    <row r="62" spans="1:28" ht="17.25" customHeight="1">
      <c r="A62" s="274">
        <v>2</v>
      </c>
      <c r="B62" s="500"/>
      <c r="C62" s="460"/>
      <c r="D62" s="287" t="s">
        <v>26</v>
      </c>
      <c r="E62" s="98" t="s">
        <v>26</v>
      </c>
      <c r="F62" s="98" t="s">
        <v>26</v>
      </c>
      <c r="G62" s="98" t="s">
        <v>26</v>
      </c>
      <c r="H62" s="98" t="s">
        <v>26</v>
      </c>
      <c r="I62" s="98" t="s">
        <v>26</v>
      </c>
      <c r="J62" s="288" t="s">
        <v>26</v>
      </c>
      <c r="K62" s="389"/>
      <c r="L62" s="388"/>
      <c r="M62" s="279"/>
      <c r="N62" s="366">
        <f aca="true" t="shared" si="16" ref="N62:N90">L62*M62</f>
        <v>0</v>
      </c>
      <c r="O62" s="353">
        <f aca="true" t="shared" si="17" ref="O62:O90">L62+N62</f>
        <v>0</v>
      </c>
      <c r="P62" s="465" t="s">
        <v>26</v>
      </c>
      <c r="Q62" s="461">
        <f aca="true" t="shared" si="18" ref="Q62:Q90">K62*L62</f>
        <v>0</v>
      </c>
      <c r="R62" s="367">
        <f aca="true" t="shared" si="19" ref="R62:R89">K62*N62</f>
        <v>0</v>
      </c>
      <c r="S62" s="367">
        <f aca="true" t="shared" si="20" ref="S62:S89">Q62+R62</f>
        <v>0</v>
      </c>
      <c r="T62" s="132"/>
      <c r="U62" s="132"/>
      <c r="V62" s="115"/>
      <c r="W62" s="223"/>
      <c r="X62" s="33"/>
      <c r="Y62" s="33"/>
      <c r="Z62" s="33"/>
      <c r="AA62" s="16"/>
      <c r="AB62" s="1"/>
    </row>
    <row r="63" spans="1:28" ht="17.25" customHeight="1">
      <c r="A63" s="274">
        <v>3</v>
      </c>
      <c r="B63" s="500"/>
      <c r="C63" s="460"/>
      <c r="D63" s="287" t="s">
        <v>26</v>
      </c>
      <c r="E63" s="98" t="s">
        <v>26</v>
      </c>
      <c r="F63" s="98" t="s">
        <v>26</v>
      </c>
      <c r="G63" s="98" t="s">
        <v>26</v>
      </c>
      <c r="H63" s="98" t="s">
        <v>26</v>
      </c>
      <c r="I63" s="98" t="s">
        <v>26</v>
      </c>
      <c r="J63" s="288" t="s">
        <v>26</v>
      </c>
      <c r="K63" s="389"/>
      <c r="L63" s="388"/>
      <c r="M63" s="279"/>
      <c r="N63" s="366">
        <f t="shared" si="16"/>
        <v>0</v>
      </c>
      <c r="O63" s="353">
        <f t="shared" si="17"/>
        <v>0</v>
      </c>
      <c r="P63" s="465" t="s">
        <v>26</v>
      </c>
      <c r="Q63" s="461">
        <f t="shared" si="18"/>
        <v>0</v>
      </c>
      <c r="R63" s="367">
        <f t="shared" si="19"/>
        <v>0</v>
      </c>
      <c r="S63" s="367">
        <f t="shared" si="20"/>
        <v>0</v>
      </c>
      <c r="T63" s="132"/>
      <c r="U63" s="132"/>
      <c r="V63" s="115"/>
      <c r="W63" s="223"/>
      <c r="X63" s="33"/>
      <c r="Y63" s="33"/>
      <c r="Z63" s="33"/>
      <c r="AA63" s="16"/>
      <c r="AB63" s="1"/>
    </row>
    <row r="64" spans="1:28" ht="17.25" customHeight="1">
      <c r="A64" s="274">
        <v>4</v>
      </c>
      <c r="B64" s="500"/>
      <c r="C64" s="460"/>
      <c r="D64" s="287" t="s">
        <v>26</v>
      </c>
      <c r="E64" s="98" t="s">
        <v>26</v>
      </c>
      <c r="F64" s="98" t="s">
        <v>26</v>
      </c>
      <c r="G64" s="98" t="s">
        <v>26</v>
      </c>
      <c r="H64" s="98" t="s">
        <v>26</v>
      </c>
      <c r="I64" s="98" t="s">
        <v>26</v>
      </c>
      <c r="J64" s="288" t="s">
        <v>26</v>
      </c>
      <c r="K64" s="389"/>
      <c r="L64" s="388"/>
      <c r="M64" s="279"/>
      <c r="N64" s="366">
        <f t="shared" si="16"/>
        <v>0</v>
      </c>
      <c r="O64" s="353">
        <f t="shared" si="17"/>
        <v>0</v>
      </c>
      <c r="P64" s="465" t="s">
        <v>26</v>
      </c>
      <c r="Q64" s="461">
        <f t="shared" si="18"/>
        <v>0</v>
      </c>
      <c r="R64" s="367">
        <f t="shared" si="19"/>
        <v>0</v>
      </c>
      <c r="S64" s="367">
        <f t="shared" si="20"/>
        <v>0</v>
      </c>
      <c r="T64" s="132"/>
      <c r="U64" s="132"/>
      <c r="V64" s="115"/>
      <c r="W64" s="223"/>
      <c r="X64" s="33"/>
      <c r="Y64" s="33"/>
      <c r="Z64" s="33"/>
      <c r="AA64" s="16"/>
      <c r="AB64" s="1"/>
    </row>
    <row r="65" spans="1:28" ht="17.25" customHeight="1">
      <c r="A65" s="274">
        <v>5</v>
      </c>
      <c r="B65" s="500"/>
      <c r="C65" s="460"/>
      <c r="D65" s="287" t="s">
        <v>26</v>
      </c>
      <c r="E65" s="98" t="s">
        <v>26</v>
      </c>
      <c r="F65" s="98" t="s">
        <v>26</v>
      </c>
      <c r="G65" s="98" t="s">
        <v>26</v>
      </c>
      <c r="H65" s="98" t="s">
        <v>26</v>
      </c>
      <c r="I65" s="98" t="s">
        <v>26</v>
      </c>
      <c r="J65" s="288" t="s">
        <v>26</v>
      </c>
      <c r="K65" s="389"/>
      <c r="L65" s="388"/>
      <c r="M65" s="279"/>
      <c r="N65" s="366">
        <f t="shared" si="16"/>
        <v>0</v>
      </c>
      <c r="O65" s="353">
        <f t="shared" si="17"/>
        <v>0</v>
      </c>
      <c r="P65" s="465" t="s">
        <v>26</v>
      </c>
      <c r="Q65" s="461">
        <f t="shared" si="18"/>
        <v>0</v>
      </c>
      <c r="R65" s="367">
        <f t="shared" si="19"/>
        <v>0</v>
      </c>
      <c r="S65" s="367">
        <f t="shared" si="20"/>
        <v>0</v>
      </c>
      <c r="T65" s="132"/>
      <c r="U65" s="132"/>
      <c r="V65" s="115"/>
      <c r="W65" s="223"/>
      <c r="X65" s="33"/>
      <c r="Y65" s="33"/>
      <c r="Z65" s="33"/>
      <c r="AA65" s="16"/>
      <c r="AB65" s="1"/>
    </row>
    <row r="66" spans="1:28" ht="17.25" customHeight="1">
      <c r="A66" s="274">
        <v>6</v>
      </c>
      <c r="B66" s="500"/>
      <c r="C66" s="460"/>
      <c r="D66" s="287" t="s">
        <v>26</v>
      </c>
      <c r="E66" s="98" t="s">
        <v>26</v>
      </c>
      <c r="F66" s="98" t="s">
        <v>26</v>
      </c>
      <c r="G66" s="98" t="s">
        <v>26</v>
      </c>
      <c r="H66" s="98" t="s">
        <v>26</v>
      </c>
      <c r="I66" s="98" t="s">
        <v>26</v>
      </c>
      <c r="J66" s="288" t="s">
        <v>26</v>
      </c>
      <c r="K66" s="389"/>
      <c r="L66" s="388"/>
      <c r="M66" s="279"/>
      <c r="N66" s="366">
        <f t="shared" si="16"/>
        <v>0</v>
      </c>
      <c r="O66" s="353">
        <f t="shared" si="17"/>
        <v>0</v>
      </c>
      <c r="P66" s="465" t="s">
        <v>26</v>
      </c>
      <c r="Q66" s="461">
        <f t="shared" si="18"/>
        <v>0</v>
      </c>
      <c r="R66" s="367">
        <f t="shared" si="19"/>
        <v>0</v>
      </c>
      <c r="S66" s="367">
        <f t="shared" si="20"/>
        <v>0</v>
      </c>
      <c r="T66" s="132"/>
      <c r="U66" s="132"/>
      <c r="V66" s="115"/>
      <c r="W66" s="223"/>
      <c r="X66" s="33"/>
      <c r="Y66" s="33"/>
      <c r="Z66" s="33"/>
      <c r="AA66" s="16"/>
      <c r="AB66" s="1"/>
    </row>
    <row r="67" spans="1:28" ht="17.25" customHeight="1">
      <c r="A67" s="274">
        <v>7</v>
      </c>
      <c r="B67" s="500"/>
      <c r="C67" s="460"/>
      <c r="D67" s="287" t="s">
        <v>26</v>
      </c>
      <c r="E67" s="98" t="s">
        <v>26</v>
      </c>
      <c r="F67" s="98" t="s">
        <v>26</v>
      </c>
      <c r="G67" s="98" t="s">
        <v>26</v>
      </c>
      <c r="H67" s="98" t="s">
        <v>26</v>
      </c>
      <c r="I67" s="98" t="s">
        <v>26</v>
      </c>
      <c r="J67" s="288" t="s">
        <v>26</v>
      </c>
      <c r="K67" s="389"/>
      <c r="L67" s="388"/>
      <c r="M67" s="279"/>
      <c r="N67" s="366">
        <f t="shared" si="16"/>
        <v>0</v>
      </c>
      <c r="O67" s="353">
        <f t="shared" si="17"/>
        <v>0</v>
      </c>
      <c r="P67" s="465" t="s">
        <v>26</v>
      </c>
      <c r="Q67" s="461">
        <f t="shared" si="18"/>
        <v>0</v>
      </c>
      <c r="R67" s="367">
        <f t="shared" si="19"/>
        <v>0</v>
      </c>
      <c r="S67" s="367">
        <f t="shared" si="20"/>
        <v>0</v>
      </c>
      <c r="T67" s="132"/>
      <c r="U67" s="132"/>
      <c r="V67" s="115"/>
      <c r="W67" s="223"/>
      <c r="X67" s="33"/>
      <c r="Y67" s="33"/>
      <c r="Z67" s="33"/>
      <c r="AA67" s="16"/>
      <c r="AB67" s="1"/>
    </row>
    <row r="68" spans="1:28" ht="17.25" customHeight="1">
      <c r="A68" s="274">
        <v>8</v>
      </c>
      <c r="B68" s="500"/>
      <c r="C68" s="460"/>
      <c r="D68" s="287" t="s">
        <v>26</v>
      </c>
      <c r="E68" s="98" t="s">
        <v>26</v>
      </c>
      <c r="F68" s="98" t="s">
        <v>26</v>
      </c>
      <c r="G68" s="98" t="s">
        <v>26</v>
      </c>
      <c r="H68" s="98" t="s">
        <v>26</v>
      </c>
      <c r="I68" s="98" t="s">
        <v>26</v>
      </c>
      <c r="J68" s="288" t="s">
        <v>26</v>
      </c>
      <c r="K68" s="389"/>
      <c r="L68" s="388"/>
      <c r="M68" s="279"/>
      <c r="N68" s="366">
        <f t="shared" si="16"/>
        <v>0</v>
      </c>
      <c r="O68" s="353">
        <f t="shared" si="17"/>
        <v>0</v>
      </c>
      <c r="P68" s="465" t="s">
        <v>26</v>
      </c>
      <c r="Q68" s="461">
        <f t="shared" si="18"/>
        <v>0</v>
      </c>
      <c r="R68" s="367">
        <f t="shared" si="19"/>
        <v>0</v>
      </c>
      <c r="S68" s="367">
        <f t="shared" si="20"/>
        <v>0</v>
      </c>
      <c r="T68" s="132"/>
      <c r="U68" s="132"/>
      <c r="V68" s="115"/>
      <c r="W68" s="223"/>
      <c r="X68" s="33"/>
      <c r="Y68" s="33"/>
      <c r="Z68" s="33"/>
      <c r="AA68" s="16"/>
      <c r="AB68" s="1"/>
    </row>
    <row r="69" spans="1:28" ht="17.25" customHeight="1">
      <c r="A69" s="274">
        <v>9</v>
      </c>
      <c r="B69" s="500"/>
      <c r="C69" s="460"/>
      <c r="D69" s="287" t="s">
        <v>26</v>
      </c>
      <c r="E69" s="98" t="s">
        <v>26</v>
      </c>
      <c r="F69" s="98" t="s">
        <v>26</v>
      </c>
      <c r="G69" s="98" t="s">
        <v>26</v>
      </c>
      <c r="H69" s="98" t="s">
        <v>26</v>
      </c>
      <c r="I69" s="98" t="s">
        <v>26</v>
      </c>
      <c r="J69" s="288" t="s">
        <v>26</v>
      </c>
      <c r="K69" s="389"/>
      <c r="L69" s="388"/>
      <c r="M69" s="279"/>
      <c r="N69" s="366">
        <f t="shared" si="16"/>
        <v>0</v>
      </c>
      <c r="O69" s="353">
        <f t="shared" si="17"/>
        <v>0</v>
      </c>
      <c r="P69" s="465" t="s">
        <v>26</v>
      </c>
      <c r="Q69" s="461">
        <f t="shared" si="18"/>
        <v>0</v>
      </c>
      <c r="R69" s="367">
        <f t="shared" si="19"/>
        <v>0</v>
      </c>
      <c r="S69" s="367">
        <f t="shared" si="20"/>
        <v>0</v>
      </c>
      <c r="T69" s="132"/>
      <c r="U69" s="132"/>
      <c r="V69" s="115"/>
      <c r="W69" s="223"/>
      <c r="X69" s="33"/>
      <c r="Y69" s="33"/>
      <c r="Z69" s="33"/>
      <c r="AA69" s="16"/>
      <c r="AB69" s="1"/>
    </row>
    <row r="70" spans="1:28" ht="17.25" customHeight="1">
      <c r="A70" s="274">
        <v>10</v>
      </c>
      <c r="B70" s="500"/>
      <c r="C70" s="460"/>
      <c r="D70" s="287" t="s">
        <v>26</v>
      </c>
      <c r="E70" s="98" t="s">
        <v>26</v>
      </c>
      <c r="F70" s="98" t="s">
        <v>26</v>
      </c>
      <c r="G70" s="98" t="s">
        <v>26</v>
      </c>
      <c r="H70" s="98" t="s">
        <v>26</v>
      </c>
      <c r="I70" s="98" t="s">
        <v>26</v>
      </c>
      <c r="J70" s="288" t="s">
        <v>26</v>
      </c>
      <c r="K70" s="389"/>
      <c r="L70" s="388"/>
      <c r="M70" s="279"/>
      <c r="N70" s="366">
        <f t="shared" si="16"/>
        <v>0</v>
      </c>
      <c r="O70" s="353">
        <f t="shared" si="17"/>
        <v>0</v>
      </c>
      <c r="P70" s="465" t="s">
        <v>26</v>
      </c>
      <c r="Q70" s="461">
        <f t="shared" si="18"/>
        <v>0</v>
      </c>
      <c r="R70" s="367">
        <f t="shared" si="19"/>
        <v>0</v>
      </c>
      <c r="S70" s="367">
        <f t="shared" si="20"/>
        <v>0</v>
      </c>
      <c r="T70" s="132"/>
      <c r="U70" s="132"/>
      <c r="V70" s="115"/>
      <c r="W70" s="223"/>
      <c r="X70" s="33"/>
      <c r="Y70" s="33"/>
      <c r="Z70" s="33"/>
      <c r="AA70" s="16"/>
      <c r="AB70" s="1"/>
    </row>
    <row r="71" spans="1:28" ht="17.25" customHeight="1">
      <c r="A71" s="274">
        <v>11</v>
      </c>
      <c r="B71" s="500"/>
      <c r="C71" s="460"/>
      <c r="D71" s="287" t="s">
        <v>26</v>
      </c>
      <c r="E71" s="98" t="s">
        <v>26</v>
      </c>
      <c r="F71" s="98" t="s">
        <v>26</v>
      </c>
      <c r="G71" s="98" t="s">
        <v>26</v>
      </c>
      <c r="H71" s="98" t="s">
        <v>26</v>
      </c>
      <c r="I71" s="98" t="s">
        <v>26</v>
      </c>
      <c r="J71" s="288" t="s">
        <v>26</v>
      </c>
      <c r="K71" s="389"/>
      <c r="L71" s="388"/>
      <c r="M71" s="279"/>
      <c r="N71" s="366">
        <f t="shared" si="16"/>
        <v>0</v>
      </c>
      <c r="O71" s="353">
        <f t="shared" si="17"/>
        <v>0</v>
      </c>
      <c r="P71" s="465" t="s">
        <v>26</v>
      </c>
      <c r="Q71" s="461">
        <f t="shared" si="18"/>
        <v>0</v>
      </c>
      <c r="R71" s="367">
        <f t="shared" si="19"/>
        <v>0</v>
      </c>
      <c r="S71" s="367">
        <f t="shared" si="20"/>
        <v>0</v>
      </c>
      <c r="T71" s="132"/>
      <c r="U71" s="132"/>
      <c r="V71" s="115"/>
      <c r="W71" s="223"/>
      <c r="X71" s="33"/>
      <c r="Y71" s="33"/>
      <c r="Z71" s="33"/>
      <c r="AA71" s="16"/>
      <c r="AB71" s="1"/>
    </row>
    <row r="72" spans="1:28" ht="17.25" customHeight="1">
      <c r="A72" s="274">
        <v>12</v>
      </c>
      <c r="B72" s="500"/>
      <c r="C72" s="460"/>
      <c r="D72" s="287" t="s">
        <v>26</v>
      </c>
      <c r="E72" s="98" t="s">
        <v>26</v>
      </c>
      <c r="F72" s="98" t="s">
        <v>26</v>
      </c>
      <c r="G72" s="98" t="s">
        <v>26</v>
      </c>
      <c r="H72" s="98" t="s">
        <v>26</v>
      </c>
      <c r="I72" s="98" t="s">
        <v>26</v>
      </c>
      <c r="J72" s="288" t="s">
        <v>26</v>
      </c>
      <c r="K72" s="389"/>
      <c r="L72" s="388"/>
      <c r="M72" s="279"/>
      <c r="N72" s="366">
        <f t="shared" si="16"/>
        <v>0</v>
      </c>
      <c r="O72" s="353">
        <f t="shared" si="17"/>
        <v>0</v>
      </c>
      <c r="P72" s="465" t="s">
        <v>26</v>
      </c>
      <c r="Q72" s="461">
        <f t="shared" si="18"/>
        <v>0</v>
      </c>
      <c r="R72" s="367">
        <f t="shared" si="19"/>
        <v>0</v>
      </c>
      <c r="S72" s="367">
        <f t="shared" si="20"/>
        <v>0</v>
      </c>
      <c r="T72" s="132"/>
      <c r="U72" s="132"/>
      <c r="V72" s="115"/>
      <c r="W72" s="223"/>
      <c r="X72" s="33"/>
      <c r="Y72" s="33"/>
      <c r="Z72" s="33"/>
      <c r="AA72" s="16"/>
      <c r="AB72" s="1"/>
    </row>
    <row r="73" spans="1:28" ht="17.25" customHeight="1">
      <c r="A73" s="274">
        <v>13</v>
      </c>
      <c r="B73" s="500"/>
      <c r="C73" s="460"/>
      <c r="D73" s="287" t="s">
        <v>26</v>
      </c>
      <c r="E73" s="98" t="s">
        <v>26</v>
      </c>
      <c r="F73" s="98" t="s">
        <v>26</v>
      </c>
      <c r="G73" s="98" t="s">
        <v>26</v>
      </c>
      <c r="H73" s="98" t="s">
        <v>26</v>
      </c>
      <c r="I73" s="98" t="s">
        <v>26</v>
      </c>
      <c r="J73" s="288" t="s">
        <v>26</v>
      </c>
      <c r="K73" s="389"/>
      <c r="L73" s="388"/>
      <c r="M73" s="279"/>
      <c r="N73" s="366">
        <f t="shared" si="16"/>
        <v>0</v>
      </c>
      <c r="O73" s="353">
        <f t="shared" si="17"/>
        <v>0</v>
      </c>
      <c r="P73" s="465" t="s">
        <v>26</v>
      </c>
      <c r="Q73" s="461">
        <f t="shared" si="18"/>
        <v>0</v>
      </c>
      <c r="R73" s="367">
        <f t="shared" si="19"/>
        <v>0</v>
      </c>
      <c r="S73" s="367">
        <f t="shared" si="20"/>
        <v>0</v>
      </c>
      <c r="T73" s="132"/>
      <c r="U73" s="132"/>
      <c r="V73" s="115"/>
      <c r="W73" s="223"/>
      <c r="X73" s="33"/>
      <c r="Y73" s="33"/>
      <c r="Z73" s="33"/>
      <c r="AA73" s="16"/>
      <c r="AB73" s="1"/>
    </row>
    <row r="74" spans="1:28" ht="17.25" customHeight="1">
      <c r="A74" s="274">
        <v>14</v>
      </c>
      <c r="B74" s="500"/>
      <c r="C74" s="460"/>
      <c r="D74" s="287" t="s">
        <v>26</v>
      </c>
      <c r="E74" s="98" t="s">
        <v>26</v>
      </c>
      <c r="F74" s="98" t="s">
        <v>26</v>
      </c>
      <c r="G74" s="98" t="s">
        <v>26</v>
      </c>
      <c r="H74" s="98" t="s">
        <v>26</v>
      </c>
      <c r="I74" s="98" t="s">
        <v>26</v>
      </c>
      <c r="J74" s="288" t="s">
        <v>26</v>
      </c>
      <c r="K74" s="389"/>
      <c r="L74" s="388"/>
      <c r="M74" s="279"/>
      <c r="N74" s="366">
        <f t="shared" si="16"/>
        <v>0</v>
      </c>
      <c r="O74" s="353">
        <f t="shared" si="17"/>
        <v>0</v>
      </c>
      <c r="P74" s="465" t="s">
        <v>26</v>
      </c>
      <c r="Q74" s="461">
        <f t="shared" si="18"/>
        <v>0</v>
      </c>
      <c r="R74" s="367">
        <f t="shared" si="19"/>
        <v>0</v>
      </c>
      <c r="S74" s="367">
        <f t="shared" si="20"/>
        <v>0</v>
      </c>
      <c r="T74" s="132"/>
      <c r="U74" s="132"/>
      <c r="V74" s="115"/>
      <c r="W74" s="223"/>
      <c r="X74" s="33"/>
      <c r="Y74" s="33"/>
      <c r="Z74" s="33"/>
      <c r="AA74" s="16"/>
      <c r="AB74" s="1"/>
    </row>
    <row r="75" spans="1:28" ht="17.25" customHeight="1">
      <c r="A75" s="274">
        <v>15</v>
      </c>
      <c r="B75" s="500"/>
      <c r="C75" s="460"/>
      <c r="D75" s="287" t="s">
        <v>26</v>
      </c>
      <c r="E75" s="98" t="s">
        <v>26</v>
      </c>
      <c r="F75" s="98" t="s">
        <v>26</v>
      </c>
      <c r="G75" s="98" t="s">
        <v>26</v>
      </c>
      <c r="H75" s="98" t="s">
        <v>26</v>
      </c>
      <c r="I75" s="98" t="s">
        <v>26</v>
      </c>
      <c r="J75" s="288" t="s">
        <v>26</v>
      </c>
      <c r="K75" s="389"/>
      <c r="L75" s="388"/>
      <c r="M75" s="279"/>
      <c r="N75" s="366">
        <f t="shared" si="16"/>
        <v>0</v>
      </c>
      <c r="O75" s="353">
        <f t="shared" si="17"/>
        <v>0</v>
      </c>
      <c r="P75" s="465" t="s">
        <v>26</v>
      </c>
      <c r="Q75" s="461">
        <f t="shared" si="18"/>
        <v>0</v>
      </c>
      <c r="R75" s="367">
        <f t="shared" si="19"/>
        <v>0</v>
      </c>
      <c r="S75" s="367">
        <f t="shared" si="20"/>
        <v>0</v>
      </c>
      <c r="T75" s="132"/>
      <c r="U75" s="132"/>
      <c r="V75" s="115"/>
      <c r="W75" s="223"/>
      <c r="X75" s="33"/>
      <c r="Y75" s="33"/>
      <c r="Z75" s="33"/>
      <c r="AA75" s="16"/>
      <c r="AB75" s="1"/>
    </row>
    <row r="76" spans="1:28" ht="17.25" customHeight="1">
      <c r="A76" s="274">
        <v>16</v>
      </c>
      <c r="B76" s="500"/>
      <c r="C76" s="460"/>
      <c r="D76" s="287" t="s">
        <v>26</v>
      </c>
      <c r="E76" s="98" t="s">
        <v>26</v>
      </c>
      <c r="F76" s="98" t="s">
        <v>26</v>
      </c>
      <c r="G76" s="98" t="s">
        <v>26</v>
      </c>
      <c r="H76" s="98" t="s">
        <v>26</v>
      </c>
      <c r="I76" s="98" t="s">
        <v>26</v>
      </c>
      <c r="J76" s="288" t="s">
        <v>26</v>
      </c>
      <c r="K76" s="389"/>
      <c r="L76" s="388"/>
      <c r="M76" s="279"/>
      <c r="N76" s="366">
        <f t="shared" si="16"/>
        <v>0</v>
      </c>
      <c r="O76" s="353">
        <f t="shared" si="17"/>
        <v>0</v>
      </c>
      <c r="P76" s="465" t="s">
        <v>26</v>
      </c>
      <c r="Q76" s="461">
        <f t="shared" si="18"/>
        <v>0</v>
      </c>
      <c r="R76" s="367">
        <f t="shared" si="19"/>
        <v>0</v>
      </c>
      <c r="S76" s="367">
        <f t="shared" si="20"/>
        <v>0</v>
      </c>
      <c r="T76" s="132"/>
      <c r="U76" s="132"/>
      <c r="V76" s="115"/>
      <c r="W76" s="223"/>
      <c r="X76" s="33"/>
      <c r="Y76" s="33"/>
      <c r="Z76" s="33"/>
      <c r="AA76" s="16"/>
      <c r="AB76" s="1"/>
    </row>
    <row r="77" spans="1:28" ht="17.25" customHeight="1">
      <c r="A77" s="274">
        <v>17</v>
      </c>
      <c r="B77" s="500"/>
      <c r="C77" s="460"/>
      <c r="D77" s="287" t="s">
        <v>26</v>
      </c>
      <c r="E77" s="98" t="s">
        <v>26</v>
      </c>
      <c r="F77" s="98" t="s">
        <v>26</v>
      </c>
      <c r="G77" s="98" t="s">
        <v>26</v>
      </c>
      <c r="H77" s="98" t="s">
        <v>26</v>
      </c>
      <c r="I77" s="98" t="s">
        <v>26</v>
      </c>
      <c r="J77" s="288" t="s">
        <v>26</v>
      </c>
      <c r="K77" s="389"/>
      <c r="L77" s="388"/>
      <c r="M77" s="279"/>
      <c r="N77" s="366">
        <f t="shared" si="16"/>
        <v>0</v>
      </c>
      <c r="O77" s="353">
        <f t="shared" si="17"/>
        <v>0</v>
      </c>
      <c r="P77" s="465" t="s">
        <v>26</v>
      </c>
      <c r="Q77" s="461">
        <f t="shared" si="18"/>
        <v>0</v>
      </c>
      <c r="R77" s="367">
        <f t="shared" si="19"/>
        <v>0</v>
      </c>
      <c r="S77" s="367">
        <f t="shared" si="20"/>
        <v>0</v>
      </c>
      <c r="T77" s="132"/>
      <c r="U77" s="132"/>
      <c r="V77" s="115"/>
      <c r="W77" s="223"/>
      <c r="X77" s="33"/>
      <c r="Y77" s="33"/>
      <c r="Z77" s="33"/>
      <c r="AA77" s="16"/>
      <c r="AB77" s="1"/>
    </row>
    <row r="78" spans="1:28" ht="17.25" customHeight="1">
      <c r="A78" s="274">
        <v>18</v>
      </c>
      <c r="B78" s="500"/>
      <c r="C78" s="460"/>
      <c r="D78" s="287" t="s">
        <v>26</v>
      </c>
      <c r="E78" s="98" t="s">
        <v>26</v>
      </c>
      <c r="F78" s="98" t="s">
        <v>26</v>
      </c>
      <c r="G78" s="98" t="s">
        <v>26</v>
      </c>
      <c r="H78" s="98" t="s">
        <v>26</v>
      </c>
      <c r="I78" s="98" t="s">
        <v>26</v>
      </c>
      <c r="J78" s="288" t="s">
        <v>26</v>
      </c>
      <c r="K78" s="389"/>
      <c r="L78" s="388"/>
      <c r="M78" s="279"/>
      <c r="N78" s="366">
        <f t="shared" si="16"/>
        <v>0</v>
      </c>
      <c r="O78" s="353">
        <f t="shared" si="17"/>
        <v>0</v>
      </c>
      <c r="P78" s="465" t="s">
        <v>26</v>
      </c>
      <c r="Q78" s="461">
        <f t="shared" si="18"/>
        <v>0</v>
      </c>
      <c r="R78" s="367">
        <f t="shared" si="19"/>
        <v>0</v>
      </c>
      <c r="S78" s="367">
        <f t="shared" si="20"/>
        <v>0</v>
      </c>
      <c r="T78" s="132"/>
      <c r="U78" s="132"/>
      <c r="V78" s="115"/>
      <c r="W78" s="223"/>
      <c r="X78" s="33"/>
      <c r="Y78" s="33"/>
      <c r="Z78" s="33"/>
      <c r="AA78" s="16"/>
      <c r="AB78" s="1"/>
    </row>
    <row r="79" spans="1:28" ht="17.25" customHeight="1">
      <c r="A79" s="274">
        <v>19</v>
      </c>
      <c r="B79" s="500"/>
      <c r="C79" s="460"/>
      <c r="D79" s="287" t="s">
        <v>26</v>
      </c>
      <c r="E79" s="98" t="s">
        <v>26</v>
      </c>
      <c r="F79" s="98" t="s">
        <v>26</v>
      </c>
      <c r="G79" s="98" t="s">
        <v>26</v>
      </c>
      <c r="H79" s="98" t="s">
        <v>26</v>
      </c>
      <c r="I79" s="98" t="s">
        <v>26</v>
      </c>
      <c r="J79" s="288" t="s">
        <v>26</v>
      </c>
      <c r="K79" s="389"/>
      <c r="L79" s="388"/>
      <c r="M79" s="279"/>
      <c r="N79" s="366">
        <f t="shared" si="16"/>
        <v>0</v>
      </c>
      <c r="O79" s="353">
        <f t="shared" si="17"/>
        <v>0</v>
      </c>
      <c r="P79" s="465" t="s">
        <v>26</v>
      </c>
      <c r="Q79" s="461">
        <f t="shared" si="18"/>
        <v>0</v>
      </c>
      <c r="R79" s="367">
        <f t="shared" si="19"/>
        <v>0</v>
      </c>
      <c r="S79" s="367">
        <f t="shared" si="20"/>
        <v>0</v>
      </c>
      <c r="T79" s="132"/>
      <c r="U79" s="132"/>
      <c r="V79" s="115"/>
      <c r="W79" s="223"/>
      <c r="X79" s="33"/>
      <c r="Y79" s="33"/>
      <c r="Z79" s="33"/>
      <c r="AA79" s="16"/>
      <c r="AB79" s="1"/>
    </row>
    <row r="80" spans="1:28" ht="17.25" customHeight="1">
      <c r="A80" s="274">
        <v>20</v>
      </c>
      <c r="B80" s="500"/>
      <c r="C80" s="460"/>
      <c r="D80" s="287" t="s">
        <v>26</v>
      </c>
      <c r="E80" s="98" t="s">
        <v>26</v>
      </c>
      <c r="F80" s="98" t="s">
        <v>26</v>
      </c>
      <c r="G80" s="98" t="s">
        <v>26</v>
      </c>
      <c r="H80" s="98" t="s">
        <v>26</v>
      </c>
      <c r="I80" s="98" t="s">
        <v>26</v>
      </c>
      <c r="J80" s="288" t="s">
        <v>26</v>
      </c>
      <c r="K80" s="389"/>
      <c r="L80" s="388"/>
      <c r="M80" s="279"/>
      <c r="N80" s="366">
        <f t="shared" si="16"/>
        <v>0</v>
      </c>
      <c r="O80" s="353">
        <f t="shared" si="17"/>
        <v>0</v>
      </c>
      <c r="P80" s="465" t="s">
        <v>26</v>
      </c>
      <c r="Q80" s="461">
        <f t="shared" si="18"/>
        <v>0</v>
      </c>
      <c r="R80" s="367">
        <f t="shared" si="19"/>
        <v>0</v>
      </c>
      <c r="S80" s="367">
        <f t="shared" si="20"/>
        <v>0</v>
      </c>
      <c r="T80" s="132"/>
      <c r="U80" s="132"/>
      <c r="V80" s="115"/>
      <c r="W80" s="223"/>
      <c r="X80" s="33"/>
      <c r="Y80" s="33"/>
      <c r="Z80" s="33"/>
      <c r="AA80" s="16"/>
      <c r="AB80" s="1"/>
    </row>
    <row r="81" spans="1:28" ht="17.25" customHeight="1">
      <c r="A81" s="274">
        <v>21</v>
      </c>
      <c r="B81" s="500"/>
      <c r="C81" s="460"/>
      <c r="D81" s="287" t="s">
        <v>26</v>
      </c>
      <c r="E81" s="98" t="s">
        <v>26</v>
      </c>
      <c r="F81" s="98" t="s">
        <v>26</v>
      </c>
      <c r="G81" s="98" t="s">
        <v>26</v>
      </c>
      <c r="H81" s="98" t="s">
        <v>26</v>
      </c>
      <c r="I81" s="98" t="s">
        <v>26</v>
      </c>
      <c r="J81" s="288" t="s">
        <v>26</v>
      </c>
      <c r="K81" s="389"/>
      <c r="L81" s="388"/>
      <c r="M81" s="279"/>
      <c r="N81" s="366">
        <f t="shared" si="16"/>
        <v>0</v>
      </c>
      <c r="O81" s="353">
        <f t="shared" si="17"/>
        <v>0</v>
      </c>
      <c r="P81" s="465" t="s">
        <v>26</v>
      </c>
      <c r="Q81" s="461">
        <f t="shared" si="18"/>
        <v>0</v>
      </c>
      <c r="R81" s="367">
        <f t="shared" si="19"/>
        <v>0</v>
      </c>
      <c r="S81" s="367">
        <f t="shared" si="20"/>
        <v>0</v>
      </c>
      <c r="T81" s="132"/>
      <c r="U81" s="132"/>
      <c r="V81" s="115"/>
      <c r="W81" s="223"/>
      <c r="X81" s="33"/>
      <c r="Y81" s="33"/>
      <c r="Z81" s="33"/>
      <c r="AA81" s="16"/>
      <c r="AB81" s="1"/>
    </row>
    <row r="82" spans="1:28" ht="17.25" customHeight="1">
      <c r="A82" s="274">
        <v>22</v>
      </c>
      <c r="B82" s="500"/>
      <c r="C82" s="460"/>
      <c r="D82" s="287" t="s">
        <v>26</v>
      </c>
      <c r="E82" s="98" t="s">
        <v>26</v>
      </c>
      <c r="F82" s="98" t="s">
        <v>26</v>
      </c>
      <c r="G82" s="98" t="s">
        <v>26</v>
      </c>
      <c r="H82" s="98" t="s">
        <v>26</v>
      </c>
      <c r="I82" s="98" t="s">
        <v>26</v>
      </c>
      <c r="J82" s="288" t="s">
        <v>26</v>
      </c>
      <c r="K82" s="389"/>
      <c r="L82" s="388"/>
      <c r="M82" s="279"/>
      <c r="N82" s="366">
        <f t="shared" si="16"/>
        <v>0</v>
      </c>
      <c r="O82" s="353">
        <f t="shared" si="17"/>
        <v>0</v>
      </c>
      <c r="P82" s="465" t="s">
        <v>26</v>
      </c>
      <c r="Q82" s="461">
        <f t="shared" si="18"/>
        <v>0</v>
      </c>
      <c r="R82" s="367">
        <f t="shared" si="19"/>
        <v>0</v>
      </c>
      <c r="S82" s="367">
        <f t="shared" si="20"/>
        <v>0</v>
      </c>
      <c r="T82" s="132"/>
      <c r="U82" s="132"/>
      <c r="V82" s="115"/>
      <c r="W82" s="223"/>
      <c r="X82" s="33"/>
      <c r="Y82" s="33"/>
      <c r="Z82" s="33"/>
      <c r="AA82" s="16"/>
      <c r="AB82" s="1"/>
    </row>
    <row r="83" spans="1:28" ht="17.25" customHeight="1">
      <c r="A83" s="274">
        <v>23</v>
      </c>
      <c r="B83" s="500"/>
      <c r="C83" s="460"/>
      <c r="D83" s="287" t="s">
        <v>26</v>
      </c>
      <c r="E83" s="98" t="s">
        <v>26</v>
      </c>
      <c r="F83" s="98" t="s">
        <v>26</v>
      </c>
      <c r="G83" s="98" t="s">
        <v>26</v>
      </c>
      <c r="H83" s="98" t="s">
        <v>26</v>
      </c>
      <c r="I83" s="98" t="s">
        <v>26</v>
      </c>
      <c r="J83" s="288" t="s">
        <v>26</v>
      </c>
      <c r="K83" s="389"/>
      <c r="L83" s="388"/>
      <c r="M83" s="279"/>
      <c r="N83" s="366">
        <f t="shared" si="16"/>
        <v>0</v>
      </c>
      <c r="O83" s="353">
        <f t="shared" si="17"/>
        <v>0</v>
      </c>
      <c r="P83" s="465" t="s">
        <v>26</v>
      </c>
      <c r="Q83" s="461">
        <f t="shared" si="18"/>
        <v>0</v>
      </c>
      <c r="R83" s="367">
        <f t="shared" si="19"/>
        <v>0</v>
      </c>
      <c r="S83" s="367">
        <f t="shared" si="20"/>
        <v>0</v>
      </c>
      <c r="T83" s="132"/>
      <c r="U83" s="132"/>
      <c r="V83" s="115"/>
      <c r="W83" s="223"/>
      <c r="X83" s="33"/>
      <c r="Y83" s="33"/>
      <c r="Z83" s="33"/>
      <c r="AA83" s="16"/>
      <c r="AB83" s="1"/>
    </row>
    <row r="84" spans="1:28" ht="17.25" customHeight="1">
      <c r="A84" s="274">
        <v>24</v>
      </c>
      <c r="B84" s="500"/>
      <c r="C84" s="460"/>
      <c r="D84" s="287" t="s">
        <v>26</v>
      </c>
      <c r="E84" s="98" t="s">
        <v>26</v>
      </c>
      <c r="F84" s="98" t="s">
        <v>26</v>
      </c>
      <c r="G84" s="98" t="s">
        <v>26</v>
      </c>
      <c r="H84" s="98" t="s">
        <v>26</v>
      </c>
      <c r="I84" s="98" t="s">
        <v>26</v>
      </c>
      <c r="J84" s="288" t="s">
        <v>26</v>
      </c>
      <c r="K84" s="389"/>
      <c r="L84" s="388"/>
      <c r="M84" s="279"/>
      <c r="N84" s="366">
        <f t="shared" si="16"/>
        <v>0</v>
      </c>
      <c r="O84" s="353">
        <f t="shared" si="17"/>
        <v>0</v>
      </c>
      <c r="P84" s="465" t="s">
        <v>26</v>
      </c>
      <c r="Q84" s="461">
        <f t="shared" si="18"/>
        <v>0</v>
      </c>
      <c r="R84" s="367">
        <f t="shared" si="19"/>
        <v>0</v>
      </c>
      <c r="S84" s="367">
        <f t="shared" si="20"/>
        <v>0</v>
      </c>
      <c r="T84" s="132"/>
      <c r="U84" s="132"/>
      <c r="V84" s="115"/>
      <c r="W84" s="223"/>
      <c r="X84" s="33"/>
      <c r="Y84" s="33"/>
      <c r="Z84" s="33"/>
      <c r="AA84" s="16"/>
      <c r="AB84" s="1"/>
    </row>
    <row r="85" spans="1:28" ht="17.25" customHeight="1">
      <c r="A85" s="274">
        <v>25</v>
      </c>
      <c r="B85" s="500"/>
      <c r="C85" s="460"/>
      <c r="D85" s="287" t="s">
        <v>26</v>
      </c>
      <c r="E85" s="98" t="s">
        <v>26</v>
      </c>
      <c r="F85" s="98" t="s">
        <v>26</v>
      </c>
      <c r="G85" s="98" t="s">
        <v>26</v>
      </c>
      <c r="H85" s="98" t="s">
        <v>26</v>
      </c>
      <c r="I85" s="98" t="s">
        <v>26</v>
      </c>
      <c r="J85" s="288" t="s">
        <v>26</v>
      </c>
      <c r="K85" s="389"/>
      <c r="L85" s="388"/>
      <c r="M85" s="279"/>
      <c r="N85" s="366">
        <f t="shared" si="16"/>
        <v>0</v>
      </c>
      <c r="O85" s="353">
        <f t="shared" si="17"/>
        <v>0</v>
      </c>
      <c r="P85" s="465" t="s">
        <v>26</v>
      </c>
      <c r="Q85" s="461">
        <f t="shared" si="18"/>
        <v>0</v>
      </c>
      <c r="R85" s="367">
        <f t="shared" si="19"/>
        <v>0</v>
      </c>
      <c r="S85" s="367">
        <f t="shared" si="20"/>
        <v>0</v>
      </c>
      <c r="T85" s="132"/>
      <c r="U85" s="132"/>
      <c r="V85" s="115"/>
      <c r="W85" s="223"/>
      <c r="X85" s="33"/>
      <c r="Y85" s="33"/>
      <c r="Z85" s="33"/>
      <c r="AA85" s="16"/>
      <c r="AB85" s="1"/>
    </row>
    <row r="86" spans="1:28" ht="17.25" customHeight="1">
      <c r="A86" s="274">
        <v>26</v>
      </c>
      <c r="B86" s="500"/>
      <c r="C86" s="460"/>
      <c r="D86" s="287" t="s">
        <v>26</v>
      </c>
      <c r="E86" s="98" t="s">
        <v>26</v>
      </c>
      <c r="F86" s="98" t="s">
        <v>26</v>
      </c>
      <c r="G86" s="98" t="s">
        <v>26</v>
      </c>
      <c r="H86" s="98" t="s">
        <v>26</v>
      </c>
      <c r="I86" s="98" t="s">
        <v>26</v>
      </c>
      <c r="J86" s="288" t="s">
        <v>26</v>
      </c>
      <c r="K86" s="389"/>
      <c r="L86" s="388"/>
      <c r="M86" s="279"/>
      <c r="N86" s="366">
        <f t="shared" si="16"/>
        <v>0</v>
      </c>
      <c r="O86" s="353">
        <f t="shared" si="17"/>
        <v>0</v>
      </c>
      <c r="P86" s="465" t="s">
        <v>26</v>
      </c>
      <c r="Q86" s="461">
        <f t="shared" si="18"/>
        <v>0</v>
      </c>
      <c r="R86" s="367">
        <f t="shared" si="19"/>
        <v>0</v>
      </c>
      <c r="S86" s="367">
        <f t="shared" si="20"/>
        <v>0</v>
      </c>
      <c r="T86" s="132"/>
      <c r="U86" s="132"/>
      <c r="V86" s="115"/>
      <c r="W86" s="223"/>
      <c r="X86" s="33"/>
      <c r="Y86" s="33"/>
      <c r="Z86" s="33"/>
      <c r="AA86" s="16"/>
      <c r="AB86" s="1"/>
    </row>
    <row r="87" spans="1:28" ht="17.25" customHeight="1">
      <c r="A87" s="274">
        <v>27</v>
      </c>
      <c r="B87" s="500"/>
      <c r="C87" s="460"/>
      <c r="D87" s="287" t="s">
        <v>26</v>
      </c>
      <c r="E87" s="98" t="s">
        <v>26</v>
      </c>
      <c r="F87" s="98" t="s">
        <v>26</v>
      </c>
      <c r="G87" s="98" t="s">
        <v>26</v>
      </c>
      <c r="H87" s="98" t="s">
        <v>26</v>
      </c>
      <c r="I87" s="98" t="s">
        <v>26</v>
      </c>
      <c r="J87" s="288" t="s">
        <v>26</v>
      </c>
      <c r="K87" s="389"/>
      <c r="L87" s="388"/>
      <c r="M87" s="279"/>
      <c r="N87" s="366">
        <f t="shared" si="16"/>
        <v>0</v>
      </c>
      <c r="O87" s="353">
        <f t="shared" si="17"/>
        <v>0</v>
      </c>
      <c r="P87" s="465" t="s">
        <v>26</v>
      </c>
      <c r="Q87" s="461">
        <f t="shared" si="18"/>
        <v>0</v>
      </c>
      <c r="R87" s="367">
        <f t="shared" si="19"/>
        <v>0</v>
      </c>
      <c r="S87" s="367">
        <f t="shared" si="20"/>
        <v>0</v>
      </c>
      <c r="T87" s="132"/>
      <c r="U87" s="132"/>
      <c r="V87" s="115"/>
      <c r="W87" s="223"/>
      <c r="X87" s="33"/>
      <c r="Y87" s="33"/>
      <c r="Z87" s="33"/>
      <c r="AA87" s="16"/>
      <c r="AB87" s="1"/>
    </row>
    <row r="88" spans="1:28" ht="17.25" customHeight="1">
      <c r="A88" s="274">
        <v>28</v>
      </c>
      <c r="B88" s="500"/>
      <c r="C88" s="460"/>
      <c r="D88" s="287" t="s">
        <v>26</v>
      </c>
      <c r="E88" s="98" t="s">
        <v>26</v>
      </c>
      <c r="F88" s="98" t="s">
        <v>26</v>
      </c>
      <c r="G88" s="98" t="s">
        <v>26</v>
      </c>
      <c r="H88" s="98" t="s">
        <v>26</v>
      </c>
      <c r="I88" s="98" t="s">
        <v>26</v>
      </c>
      <c r="J88" s="288" t="s">
        <v>26</v>
      </c>
      <c r="K88" s="389"/>
      <c r="L88" s="388"/>
      <c r="M88" s="279"/>
      <c r="N88" s="366">
        <f t="shared" si="16"/>
        <v>0</v>
      </c>
      <c r="O88" s="353">
        <f t="shared" si="17"/>
        <v>0</v>
      </c>
      <c r="P88" s="465" t="s">
        <v>26</v>
      </c>
      <c r="Q88" s="461">
        <f t="shared" si="18"/>
        <v>0</v>
      </c>
      <c r="R88" s="367">
        <f t="shared" si="19"/>
        <v>0</v>
      </c>
      <c r="S88" s="367">
        <f t="shared" si="20"/>
        <v>0</v>
      </c>
      <c r="T88" s="132"/>
      <c r="U88" s="132"/>
      <c r="V88" s="115"/>
      <c r="W88" s="223"/>
      <c r="X88" s="33"/>
      <c r="Y88" s="33"/>
      <c r="Z88" s="33"/>
      <c r="AA88" s="16"/>
      <c r="AB88" s="1"/>
    </row>
    <row r="89" spans="1:28" ht="17.25" customHeight="1">
      <c r="A89" s="274">
        <v>29</v>
      </c>
      <c r="B89" s="500"/>
      <c r="C89" s="460"/>
      <c r="D89" s="287" t="s">
        <v>26</v>
      </c>
      <c r="E89" s="98" t="s">
        <v>26</v>
      </c>
      <c r="F89" s="98" t="s">
        <v>26</v>
      </c>
      <c r="G89" s="98" t="s">
        <v>26</v>
      </c>
      <c r="H89" s="98" t="s">
        <v>26</v>
      </c>
      <c r="I89" s="98" t="s">
        <v>26</v>
      </c>
      <c r="J89" s="288" t="s">
        <v>26</v>
      </c>
      <c r="K89" s="389"/>
      <c r="L89" s="388"/>
      <c r="M89" s="279"/>
      <c r="N89" s="366">
        <f t="shared" si="16"/>
        <v>0</v>
      </c>
      <c r="O89" s="353">
        <f t="shared" si="17"/>
        <v>0</v>
      </c>
      <c r="P89" s="465" t="s">
        <v>26</v>
      </c>
      <c r="Q89" s="461">
        <f t="shared" si="18"/>
        <v>0</v>
      </c>
      <c r="R89" s="367">
        <f t="shared" si="19"/>
        <v>0</v>
      </c>
      <c r="S89" s="367">
        <f t="shared" si="20"/>
        <v>0</v>
      </c>
      <c r="T89" s="132"/>
      <c r="U89" s="132"/>
      <c r="V89" s="115"/>
      <c r="W89" s="223"/>
      <c r="X89" s="33"/>
      <c r="Y89" s="33"/>
      <c r="Z89" s="33"/>
      <c r="AA89" s="16"/>
      <c r="AB89" s="1"/>
    </row>
    <row r="90" spans="1:28" ht="17.25" customHeight="1" thickBot="1">
      <c r="A90" s="274">
        <v>30</v>
      </c>
      <c r="B90" s="500"/>
      <c r="C90" s="460"/>
      <c r="D90" s="287" t="s">
        <v>26</v>
      </c>
      <c r="E90" s="98" t="s">
        <v>26</v>
      </c>
      <c r="F90" s="98" t="s">
        <v>26</v>
      </c>
      <c r="G90" s="98" t="s">
        <v>26</v>
      </c>
      <c r="H90" s="98" t="s">
        <v>26</v>
      </c>
      <c r="I90" s="98" t="s">
        <v>26</v>
      </c>
      <c r="J90" s="288" t="s">
        <v>26</v>
      </c>
      <c r="K90" s="389"/>
      <c r="L90" s="388"/>
      <c r="M90" s="279"/>
      <c r="N90" s="366">
        <f t="shared" si="16"/>
        <v>0</v>
      </c>
      <c r="O90" s="353">
        <f t="shared" si="17"/>
        <v>0</v>
      </c>
      <c r="P90" s="466" t="s">
        <v>26</v>
      </c>
      <c r="Q90" s="462">
        <f t="shared" si="18"/>
        <v>0</v>
      </c>
      <c r="R90" s="448">
        <f>K90*N90</f>
        <v>0</v>
      </c>
      <c r="S90" s="448">
        <f>Q90+R90</f>
        <v>0</v>
      </c>
      <c r="T90" s="132"/>
      <c r="U90" s="132"/>
      <c r="V90" s="115"/>
      <c r="W90" s="223"/>
      <c r="X90" s="33"/>
      <c r="Y90" s="33"/>
      <c r="Z90" s="33"/>
      <c r="AA90" s="16"/>
      <c r="AB90" s="1"/>
    </row>
    <row r="91" spans="1:28" ht="17.25" customHeight="1" thickBot="1">
      <c r="A91" s="11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44"/>
      <c r="P91" s="125" t="s">
        <v>92</v>
      </c>
      <c r="Q91" s="463">
        <f>SUM(Q61:Q90)</f>
        <v>0</v>
      </c>
      <c r="R91" s="449">
        <f>SUM(R61:R90)</f>
        <v>0</v>
      </c>
      <c r="S91" s="450">
        <f>SUM(S61:S90)</f>
        <v>0</v>
      </c>
      <c r="T91" s="124"/>
      <c r="U91" s="124"/>
      <c r="V91" s="144"/>
      <c r="W91" s="223"/>
      <c r="X91" s="33"/>
      <c r="Y91" s="33"/>
      <c r="Z91" s="33"/>
      <c r="AA91" s="16"/>
      <c r="AB91" s="1"/>
    </row>
    <row r="92" spans="1:28" ht="17.25" customHeight="1" thickBot="1">
      <c r="A92" s="548" t="s">
        <v>129</v>
      </c>
      <c r="B92" s="558"/>
      <c r="C92" s="558"/>
      <c r="D92" s="558"/>
      <c r="E92" s="558"/>
      <c r="F92" s="558"/>
      <c r="G92" s="558"/>
      <c r="H92" s="558"/>
      <c r="I92" s="558"/>
      <c r="J92" s="558"/>
      <c r="K92" s="558"/>
      <c r="L92" s="558"/>
      <c r="M92" s="558"/>
      <c r="N92" s="558"/>
      <c r="O92" s="558"/>
      <c r="P92" s="135"/>
      <c r="Q92" s="144"/>
      <c r="R92" s="144"/>
      <c r="S92" s="144"/>
      <c r="T92" s="124"/>
      <c r="U92" s="124"/>
      <c r="V92" s="144"/>
      <c r="W92" s="223"/>
      <c r="X92" s="33"/>
      <c r="Y92" s="33"/>
      <c r="Z92" s="33"/>
      <c r="AA92" s="16"/>
      <c r="AB92" s="1"/>
    </row>
    <row r="93" spans="1:28" ht="17.25" customHeight="1">
      <c r="A93" s="274">
        <v>1</v>
      </c>
      <c r="B93" s="500"/>
      <c r="C93" s="460"/>
      <c r="D93" s="287" t="s">
        <v>26</v>
      </c>
      <c r="E93" s="98" t="s">
        <v>26</v>
      </c>
      <c r="F93" s="98" t="s">
        <v>26</v>
      </c>
      <c r="G93" s="98" t="s">
        <v>26</v>
      </c>
      <c r="H93" s="98" t="s">
        <v>26</v>
      </c>
      <c r="I93" s="98" t="s">
        <v>26</v>
      </c>
      <c r="J93" s="288" t="s">
        <v>26</v>
      </c>
      <c r="K93" s="389"/>
      <c r="L93" s="388"/>
      <c r="M93" s="279"/>
      <c r="N93" s="366">
        <f>L93*M93</f>
        <v>0</v>
      </c>
      <c r="O93" s="353">
        <f>L93+N93</f>
        <v>0</v>
      </c>
      <c r="P93" s="464" t="s">
        <v>26</v>
      </c>
      <c r="Q93" s="461">
        <f>K93*L93</f>
        <v>0</v>
      </c>
      <c r="R93" s="367">
        <f>K93*N93</f>
        <v>0</v>
      </c>
      <c r="S93" s="367">
        <f>Q93+R93</f>
        <v>0</v>
      </c>
      <c r="T93" s="132"/>
      <c r="U93" s="132"/>
      <c r="V93" s="115"/>
      <c r="W93" s="223"/>
      <c r="X93" s="33"/>
      <c r="Y93" s="33"/>
      <c r="Z93" s="33"/>
      <c r="AA93" s="16"/>
      <c r="AB93" s="1"/>
    </row>
    <row r="94" spans="1:28" ht="17.25" customHeight="1">
      <c r="A94" s="274">
        <v>2</v>
      </c>
      <c r="B94" s="500"/>
      <c r="C94" s="460"/>
      <c r="D94" s="287" t="s">
        <v>26</v>
      </c>
      <c r="E94" s="98" t="s">
        <v>26</v>
      </c>
      <c r="F94" s="98" t="s">
        <v>26</v>
      </c>
      <c r="G94" s="98" t="s">
        <v>26</v>
      </c>
      <c r="H94" s="98" t="s">
        <v>26</v>
      </c>
      <c r="I94" s="98" t="s">
        <v>26</v>
      </c>
      <c r="J94" s="288" t="s">
        <v>26</v>
      </c>
      <c r="K94" s="389"/>
      <c r="L94" s="388"/>
      <c r="M94" s="279"/>
      <c r="N94" s="366">
        <f aca="true" t="shared" si="21" ref="N94:N108">L94*M94</f>
        <v>0</v>
      </c>
      <c r="O94" s="353">
        <f aca="true" t="shared" si="22" ref="O94:O108">L94+N94</f>
        <v>0</v>
      </c>
      <c r="P94" s="465" t="s">
        <v>26</v>
      </c>
      <c r="Q94" s="461">
        <f aca="true" t="shared" si="23" ref="Q94:Q108">K94*L94</f>
        <v>0</v>
      </c>
      <c r="R94" s="367">
        <f aca="true" t="shared" si="24" ref="R94:R108">K94*N94</f>
        <v>0</v>
      </c>
      <c r="S94" s="367">
        <f aca="true" t="shared" si="25" ref="S94:S108">Q94+R94</f>
        <v>0</v>
      </c>
      <c r="T94" s="132"/>
      <c r="U94" s="132"/>
      <c r="V94" s="115"/>
      <c r="W94" s="223"/>
      <c r="X94" s="33"/>
      <c r="Y94" s="33"/>
      <c r="Z94" s="33"/>
      <c r="AA94" s="16"/>
      <c r="AB94" s="1"/>
    </row>
    <row r="95" spans="1:28" ht="17.25" customHeight="1">
      <c r="A95" s="274">
        <v>3</v>
      </c>
      <c r="B95" s="500"/>
      <c r="C95" s="460"/>
      <c r="D95" s="287" t="s">
        <v>26</v>
      </c>
      <c r="E95" s="98" t="s">
        <v>26</v>
      </c>
      <c r="F95" s="98" t="s">
        <v>26</v>
      </c>
      <c r="G95" s="98" t="s">
        <v>26</v>
      </c>
      <c r="H95" s="98" t="s">
        <v>26</v>
      </c>
      <c r="I95" s="98" t="s">
        <v>26</v>
      </c>
      <c r="J95" s="288" t="s">
        <v>26</v>
      </c>
      <c r="K95" s="389"/>
      <c r="L95" s="388"/>
      <c r="M95" s="279"/>
      <c r="N95" s="366">
        <f t="shared" si="21"/>
        <v>0</v>
      </c>
      <c r="O95" s="353">
        <f t="shared" si="22"/>
        <v>0</v>
      </c>
      <c r="P95" s="465" t="s">
        <v>26</v>
      </c>
      <c r="Q95" s="461">
        <f t="shared" si="23"/>
        <v>0</v>
      </c>
      <c r="R95" s="367">
        <f t="shared" si="24"/>
        <v>0</v>
      </c>
      <c r="S95" s="367">
        <f t="shared" si="25"/>
        <v>0</v>
      </c>
      <c r="T95" s="132"/>
      <c r="U95" s="132"/>
      <c r="V95" s="115"/>
      <c r="W95" s="223"/>
      <c r="X95" s="33"/>
      <c r="Y95" s="33"/>
      <c r="Z95" s="33"/>
      <c r="AA95" s="16"/>
      <c r="AB95" s="1"/>
    </row>
    <row r="96" spans="1:28" ht="17.25" customHeight="1">
      <c r="A96" s="274">
        <v>4</v>
      </c>
      <c r="B96" s="500"/>
      <c r="C96" s="460"/>
      <c r="D96" s="287" t="s">
        <v>26</v>
      </c>
      <c r="E96" s="98" t="s">
        <v>26</v>
      </c>
      <c r="F96" s="98" t="s">
        <v>26</v>
      </c>
      <c r="G96" s="98" t="s">
        <v>26</v>
      </c>
      <c r="H96" s="98" t="s">
        <v>26</v>
      </c>
      <c r="I96" s="98" t="s">
        <v>26</v>
      </c>
      <c r="J96" s="288" t="s">
        <v>26</v>
      </c>
      <c r="K96" s="389"/>
      <c r="L96" s="388"/>
      <c r="M96" s="279"/>
      <c r="N96" s="366">
        <f t="shared" si="21"/>
        <v>0</v>
      </c>
      <c r="O96" s="353">
        <f t="shared" si="22"/>
        <v>0</v>
      </c>
      <c r="P96" s="465" t="s">
        <v>26</v>
      </c>
      <c r="Q96" s="461">
        <f t="shared" si="23"/>
        <v>0</v>
      </c>
      <c r="R96" s="367">
        <f t="shared" si="24"/>
        <v>0</v>
      </c>
      <c r="S96" s="367">
        <f t="shared" si="25"/>
        <v>0</v>
      </c>
      <c r="T96" s="132"/>
      <c r="U96" s="132"/>
      <c r="V96" s="115"/>
      <c r="W96" s="223"/>
      <c r="X96" s="33"/>
      <c r="Y96" s="33"/>
      <c r="Z96" s="33"/>
      <c r="AA96" s="16"/>
      <c r="AB96" s="1"/>
    </row>
    <row r="97" spans="1:28" ht="17.25" customHeight="1">
      <c r="A97" s="274">
        <v>5</v>
      </c>
      <c r="B97" s="500"/>
      <c r="C97" s="460"/>
      <c r="D97" s="287" t="s">
        <v>26</v>
      </c>
      <c r="E97" s="98" t="s">
        <v>26</v>
      </c>
      <c r="F97" s="98" t="s">
        <v>26</v>
      </c>
      <c r="G97" s="98" t="s">
        <v>26</v>
      </c>
      <c r="H97" s="98" t="s">
        <v>26</v>
      </c>
      <c r="I97" s="98" t="s">
        <v>26</v>
      </c>
      <c r="J97" s="288" t="s">
        <v>26</v>
      </c>
      <c r="K97" s="389"/>
      <c r="L97" s="388"/>
      <c r="M97" s="279"/>
      <c r="N97" s="366">
        <f t="shared" si="21"/>
        <v>0</v>
      </c>
      <c r="O97" s="353">
        <f t="shared" si="22"/>
        <v>0</v>
      </c>
      <c r="P97" s="465" t="s">
        <v>26</v>
      </c>
      <c r="Q97" s="461">
        <f t="shared" si="23"/>
        <v>0</v>
      </c>
      <c r="R97" s="367">
        <f t="shared" si="24"/>
        <v>0</v>
      </c>
      <c r="S97" s="367">
        <f t="shared" si="25"/>
        <v>0</v>
      </c>
      <c r="T97" s="132"/>
      <c r="U97" s="132"/>
      <c r="V97" s="115"/>
      <c r="W97" s="223"/>
      <c r="X97" s="33"/>
      <c r="Y97" s="33"/>
      <c r="Z97" s="33"/>
      <c r="AA97" s="16"/>
      <c r="AB97" s="1"/>
    </row>
    <row r="98" spans="1:28" ht="17.25" customHeight="1">
      <c r="A98" s="274">
        <v>6</v>
      </c>
      <c r="B98" s="500"/>
      <c r="C98" s="460"/>
      <c r="D98" s="287" t="s">
        <v>26</v>
      </c>
      <c r="E98" s="98" t="s">
        <v>26</v>
      </c>
      <c r="F98" s="98" t="s">
        <v>26</v>
      </c>
      <c r="G98" s="98" t="s">
        <v>26</v>
      </c>
      <c r="H98" s="98" t="s">
        <v>26</v>
      </c>
      <c r="I98" s="98" t="s">
        <v>26</v>
      </c>
      <c r="J98" s="288" t="s">
        <v>26</v>
      </c>
      <c r="K98" s="389"/>
      <c r="L98" s="388"/>
      <c r="M98" s="279"/>
      <c r="N98" s="366">
        <f t="shared" si="21"/>
        <v>0</v>
      </c>
      <c r="O98" s="353">
        <f t="shared" si="22"/>
        <v>0</v>
      </c>
      <c r="P98" s="465" t="s">
        <v>26</v>
      </c>
      <c r="Q98" s="461">
        <f t="shared" si="23"/>
        <v>0</v>
      </c>
      <c r="R98" s="367">
        <f t="shared" si="24"/>
        <v>0</v>
      </c>
      <c r="S98" s="367">
        <f t="shared" si="25"/>
        <v>0</v>
      </c>
      <c r="T98" s="132"/>
      <c r="U98" s="132"/>
      <c r="V98" s="115"/>
      <c r="W98" s="223"/>
      <c r="X98" s="33"/>
      <c r="Y98" s="33"/>
      <c r="Z98" s="33"/>
      <c r="AA98" s="16"/>
      <c r="AB98" s="1"/>
    </row>
    <row r="99" spans="1:28" ht="17.25" customHeight="1">
      <c r="A99" s="274">
        <v>7</v>
      </c>
      <c r="B99" s="500"/>
      <c r="C99" s="460"/>
      <c r="D99" s="287" t="s">
        <v>26</v>
      </c>
      <c r="E99" s="98" t="s">
        <v>26</v>
      </c>
      <c r="F99" s="98" t="s">
        <v>26</v>
      </c>
      <c r="G99" s="98" t="s">
        <v>26</v>
      </c>
      <c r="H99" s="98" t="s">
        <v>26</v>
      </c>
      <c r="I99" s="98" t="s">
        <v>26</v>
      </c>
      <c r="J99" s="288" t="s">
        <v>26</v>
      </c>
      <c r="K99" s="389"/>
      <c r="L99" s="388"/>
      <c r="M99" s="279"/>
      <c r="N99" s="366">
        <f t="shared" si="21"/>
        <v>0</v>
      </c>
      <c r="O99" s="353">
        <f t="shared" si="22"/>
        <v>0</v>
      </c>
      <c r="P99" s="465" t="s">
        <v>26</v>
      </c>
      <c r="Q99" s="461">
        <f t="shared" si="23"/>
        <v>0</v>
      </c>
      <c r="R99" s="367">
        <f t="shared" si="24"/>
        <v>0</v>
      </c>
      <c r="S99" s="367">
        <f t="shared" si="25"/>
        <v>0</v>
      </c>
      <c r="T99" s="132"/>
      <c r="U99" s="132"/>
      <c r="V99" s="115"/>
      <c r="W99" s="223"/>
      <c r="X99" s="33"/>
      <c r="Y99" s="33"/>
      <c r="Z99" s="33"/>
      <c r="AA99" s="16"/>
      <c r="AB99" s="1"/>
    </row>
    <row r="100" spans="1:28" ht="17.25" customHeight="1">
      <c r="A100" s="274">
        <v>8</v>
      </c>
      <c r="B100" s="500"/>
      <c r="C100" s="460"/>
      <c r="D100" s="287" t="s">
        <v>26</v>
      </c>
      <c r="E100" s="98" t="s">
        <v>26</v>
      </c>
      <c r="F100" s="98" t="s">
        <v>26</v>
      </c>
      <c r="G100" s="98" t="s">
        <v>26</v>
      </c>
      <c r="H100" s="98" t="s">
        <v>26</v>
      </c>
      <c r="I100" s="98" t="s">
        <v>26</v>
      </c>
      <c r="J100" s="288" t="s">
        <v>26</v>
      </c>
      <c r="K100" s="389"/>
      <c r="L100" s="388"/>
      <c r="M100" s="279"/>
      <c r="N100" s="366">
        <f t="shared" si="21"/>
        <v>0</v>
      </c>
      <c r="O100" s="353">
        <f t="shared" si="22"/>
        <v>0</v>
      </c>
      <c r="P100" s="465" t="s">
        <v>26</v>
      </c>
      <c r="Q100" s="461">
        <f t="shared" si="23"/>
        <v>0</v>
      </c>
      <c r="R100" s="367">
        <f t="shared" si="24"/>
        <v>0</v>
      </c>
      <c r="S100" s="367">
        <f t="shared" si="25"/>
        <v>0</v>
      </c>
      <c r="T100" s="132"/>
      <c r="U100" s="132"/>
      <c r="V100" s="115"/>
      <c r="W100" s="223"/>
      <c r="X100" s="33"/>
      <c r="Y100" s="33"/>
      <c r="Z100" s="33"/>
      <c r="AA100" s="16"/>
      <c r="AB100" s="1"/>
    </row>
    <row r="101" spans="1:28" ht="17.25" customHeight="1">
      <c r="A101" s="274">
        <v>9</v>
      </c>
      <c r="B101" s="500"/>
      <c r="C101" s="460"/>
      <c r="D101" s="287" t="s">
        <v>26</v>
      </c>
      <c r="E101" s="98" t="s">
        <v>26</v>
      </c>
      <c r="F101" s="98" t="s">
        <v>26</v>
      </c>
      <c r="G101" s="98" t="s">
        <v>26</v>
      </c>
      <c r="H101" s="98" t="s">
        <v>26</v>
      </c>
      <c r="I101" s="98" t="s">
        <v>26</v>
      </c>
      <c r="J101" s="288" t="s">
        <v>26</v>
      </c>
      <c r="K101" s="389"/>
      <c r="L101" s="388"/>
      <c r="M101" s="279"/>
      <c r="N101" s="366">
        <f t="shared" si="21"/>
        <v>0</v>
      </c>
      <c r="O101" s="353">
        <f t="shared" si="22"/>
        <v>0</v>
      </c>
      <c r="P101" s="465" t="s">
        <v>26</v>
      </c>
      <c r="Q101" s="461">
        <f t="shared" si="23"/>
        <v>0</v>
      </c>
      <c r="R101" s="367">
        <f t="shared" si="24"/>
        <v>0</v>
      </c>
      <c r="S101" s="367">
        <f t="shared" si="25"/>
        <v>0</v>
      </c>
      <c r="T101" s="132"/>
      <c r="U101" s="132"/>
      <c r="V101" s="115"/>
      <c r="W101" s="223"/>
      <c r="X101" s="33"/>
      <c r="Y101" s="33"/>
      <c r="Z101" s="33"/>
      <c r="AA101" s="16"/>
      <c r="AB101" s="1"/>
    </row>
    <row r="102" spans="1:28" ht="17.25" customHeight="1">
      <c r="A102" s="274">
        <v>10</v>
      </c>
      <c r="B102" s="500"/>
      <c r="C102" s="460"/>
      <c r="D102" s="287" t="s">
        <v>26</v>
      </c>
      <c r="E102" s="98" t="s">
        <v>26</v>
      </c>
      <c r="F102" s="98" t="s">
        <v>26</v>
      </c>
      <c r="G102" s="98" t="s">
        <v>26</v>
      </c>
      <c r="H102" s="98" t="s">
        <v>26</v>
      </c>
      <c r="I102" s="98" t="s">
        <v>26</v>
      </c>
      <c r="J102" s="288" t="s">
        <v>26</v>
      </c>
      <c r="K102" s="389"/>
      <c r="L102" s="388"/>
      <c r="M102" s="279"/>
      <c r="N102" s="366">
        <f t="shared" si="21"/>
        <v>0</v>
      </c>
      <c r="O102" s="353">
        <f t="shared" si="22"/>
        <v>0</v>
      </c>
      <c r="P102" s="465" t="s">
        <v>26</v>
      </c>
      <c r="Q102" s="461">
        <f t="shared" si="23"/>
        <v>0</v>
      </c>
      <c r="R102" s="367">
        <f t="shared" si="24"/>
        <v>0</v>
      </c>
      <c r="S102" s="367">
        <f t="shared" si="25"/>
        <v>0</v>
      </c>
      <c r="T102" s="132"/>
      <c r="U102" s="132"/>
      <c r="V102" s="115"/>
      <c r="W102" s="223"/>
      <c r="X102" s="33"/>
      <c r="Y102" s="33"/>
      <c r="Z102" s="33"/>
      <c r="AA102" s="16"/>
      <c r="AB102" s="1"/>
    </row>
    <row r="103" spans="1:28" ht="17.25" customHeight="1">
      <c r="A103" s="274">
        <v>11</v>
      </c>
      <c r="B103" s="500"/>
      <c r="C103" s="460"/>
      <c r="D103" s="287" t="s">
        <v>26</v>
      </c>
      <c r="E103" s="98" t="s">
        <v>26</v>
      </c>
      <c r="F103" s="98" t="s">
        <v>26</v>
      </c>
      <c r="G103" s="98" t="s">
        <v>26</v>
      </c>
      <c r="H103" s="98" t="s">
        <v>26</v>
      </c>
      <c r="I103" s="98" t="s">
        <v>26</v>
      </c>
      <c r="J103" s="288" t="s">
        <v>26</v>
      </c>
      <c r="K103" s="389"/>
      <c r="L103" s="388"/>
      <c r="M103" s="279"/>
      <c r="N103" s="366">
        <f t="shared" si="21"/>
        <v>0</v>
      </c>
      <c r="O103" s="353">
        <f t="shared" si="22"/>
        <v>0</v>
      </c>
      <c r="P103" s="465" t="s">
        <v>26</v>
      </c>
      <c r="Q103" s="461">
        <f t="shared" si="23"/>
        <v>0</v>
      </c>
      <c r="R103" s="367">
        <f t="shared" si="24"/>
        <v>0</v>
      </c>
      <c r="S103" s="367">
        <f t="shared" si="25"/>
        <v>0</v>
      </c>
      <c r="T103" s="132"/>
      <c r="U103" s="132"/>
      <c r="V103" s="115"/>
      <c r="W103" s="223"/>
      <c r="X103" s="33"/>
      <c r="Y103" s="33"/>
      <c r="Z103" s="33"/>
      <c r="AA103" s="16"/>
      <c r="AB103" s="1"/>
    </row>
    <row r="104" spans="1:28" ht="17.25" customHeight="1">
      <c r="A104" s="274">
        <v>12</v>
      </c>
      <c r="B104" s="500"/>
      <c r="C104" s="460"/>
      <c r="D104" s="287" t="s">
        <v>26</v>
      </c>
      <c r="E104" s="98" t="s">
        <v>26</v>
      </c>
      <c r="F104" s="98" t="s">
        <v>26</v>
      </c>
      <c r="G104" s="98" t="s">
        <v>26</v>
      </c>
      <c r="H104" s="98" t="s">
        <v>26</v>
      </c>
      <c r="I104" s="98" t="s">
        <v>26</v>
      </c>
      <c r="J104" s="288" t="s">
        <v>26</v>
      </c>
      <c r="K104" s="389"/>
      <c r="L104" s="388"/>
      <c r="M104" s="279"/>
      <c r="N104" s="366">
        <f t="shared" si="21"/>
        <v>0</v>
      </c>
      <c r="O104" s="353">
        <f t="shared" si="22"/>
        <v>0</v>
      </c>
      <c r="P104" s="465" t="s">
        <v>26</v>
      </c>
      <c r="Q104" s="461">
        <f t="shared" si="23"/>
        <v>0</v>
      </c>
      <c r="R104" s="367">
        <f t="shared" si="24"/>
        <v>0</v>
      </c>
      <c r="S104" s="367">
        <f t="shared" si="25"/>
        <v>0</v>
      </c>
      <c r="T104" s="132"/>
      <c r="U104" s="132"/>
      <c r="V104" s="115"/>
      <c r="W104" s="223"/>
      <c r="X104" s="33"/>
      <c r="Y104" s="33"/>
      <c r="Z104" s="33"/>
      <c r="AA104" s="16"/>
      <c r="AB104" s="1"/>
    </row>
    <row r="105" spans="1:28" ht="17.25" customHeight="1">
      <c r="A105" s="274">
        <v>13</v>
      </c>
      <c r="B105" s="500"/>
      <c r="C105" s="460"/>
      <c r="D105" s="287" t="s">
        <v>26</v>
      </c>
      <c r="E105" s="98" t="s">
        <v>26</v>
      </c>
      <c r="F105" s="98" t="s">
        <v>26</v>
      </c>
      <c r="G105" s="98" t="s">
        <v>26</v>
      </c>
      <c r="H105" s="98" t="s">
        <v>26</v>
      </c>
      <c r="I105" s="98" t="s">
        <v>26</v>
      </c>
      <c r="J105" s="288" t="s">
        <v>26</v>
      </c>
      <c r="K105" s="389"/>
      <c r="L105" s="388"/>
      <c r="M105" s="279"/>
      <c r="N105" s="366">
        <f t="shared" si="21"/>
        <v>0</v>
      </c>
      <c r="O105" s="353">
        <f t="shared" si="22"/>
        <v>0</v>
      </c>
      <c r="P105" s="465" t="s">
        <v>26</v>
      </c>
      <c r="Q105" s="461">
        <f t="shared" si="23"/>
        <v>0</v>
      </c>
      <c r="R105" s="367">
        <f t="shared" si="24"/>
        <v>0</v>
      </c>
      <c r="S105" s="367">
        <f t="shared" si="25"/>
        <v>0</v>
      </c>
      <c r="T105" s="132"/>
      <c r="U105" s="132"/>
      <c r="V105" s="115"/>
      <c r="W105" s="223"/>
      <c r="X105" s="33"/>
      <c r="Y105" s="33"/>
      <c r="Z105" s="33"/>
      <c r="AA105" s="16"/>
      <c r="AB105" s="1"/>
    </row>
    <row r="106" spans="1:28" ht="17.25" customHeight="1">
      <c r="A106" s="274">
        <v>14</v>
      </c>
      <c r="B106" s="501"/>
      <c r="C106" s="460"/>
      <c r="D106" s="428"/>
      <c r="E106" s="98"/>
      <c r="F106" s="98" t="s">
        <v>26</v>
      </c>
      <c r="G106" s="98" t="s">
        <v>26</v>
      </c>
      <c r="H106" s="98" t="s">
        <v>26</v>
      </c>
      <c r="I106" s="98" t="s">
        <v>26</v>
      </c>
      <c r="J106" s="288" t="s">
        <v>26</v>
      </c>
      <c r="K106" s="389"/>
      <c r="L106" s="388"/>
      <c r="M106" s="279"/>
      <c r="N106" s="366">
        <f t="shared" si="21"/>
        <v>0</v>
      </c>
      <c r="O106" s="353">
        <f t="shared" si="22"/>
        <v>0</v>
      </c>
      <c r="P106" s="465" t="s">
        <v>26</v>
      </c>
      <c r="Q106" s="461">
        <f t="shared" si="23"/>
        <v>0</v>
      </c>
      <c r="R106" s="367">
        <f t="shared" si="24"/>
        <v>0</v>
      </c>
      <c r="S106" s="367">
        <f t="shared" si="25"/>
        <v>0</v>
      </c>
      <c r="T106" s="132"/>
      <c r="U106" s="132"/>
      <c r="V106" s="115"/>
      <c r="W106" s="223"/>
      <c r="X106" s="33"/>
      <c r="Y106" s="33"/>
      <c r="Z106" s="33"/>
      <c r="AA106" s="16"/>
      <c r="AB106" s="1"/>
    </row>
    <row r="107" spans="1:28" ht="17.25" customHeight="1">
      <c r="A107" s="274">
        <v>15</v>
      </c>
      <c r="B107" s="500"/>
      <c r="C107" s="460"/>
      <c r="D107" s="287" t="s">
        <v>26</v>
      </c>
      <c r="E107" s="98" t="s">
        <v>26</v>
      </c>
      <c r="F107" s="98" t="s">
        <v>26</v>
      </c>
      <c r="G107" s="98" t="s">
        <v>26</v>
      </c>
      <c r="H107" s="98" t="s">
        <v>26</v>
      </c>
      <c r="I107" s="98" t="s">
        <v>26</v>
      </c>
      <c r="J107" s="288" t="s">
        <v>26</v>
      </c>
      <c r="K107" s="389"/>
      <c r="L107" s="388"/>
      <c r="M107" s="279"/>
      <c r="N107" s="366">
        <f t="shared" si="21"/>
        <v>0</v>
      </c>
      <c r="O107" s="353">
        <f t="shared" si="22"/>
        <v>0</v>
      </c>
      <c r="P107" s="465" t="s">
        <v>26</v>
      </c>
      <c r="Q107" s="461">
        <f t="shared" si="23"/>
        <v>0</v>
      </c>
      <c r="R107" s="367">
        <f t="shared" si="24"/>
        <v>0</v>
      </c>
      <c r="S107" s="367">
        <f t="shared" si="25"/>
        <v>0</v>
      </c>
      <c r="T107" s="132"/>
      <c r="U107" s="132"/>
      <c r="V107" s="115"/>
      <c r="W107" s="223"/>
      <c r="X107" s="33"/>
      <c r="Y107" s="33"/>
      <c r="Z107" s="33"/>
      <c r="AA107" s="16"/>
      <c r="AB107" s="1"/>
    </row>
    <row r="108" spans="1:28" ht="17.25" customHeight="1" thickBot="1">
      <c r="A108" s="274">
        <v>16</v>
      </c>
      <c r="B108" s="500"/>
      <c r="C108" s="460"/>
      <c r="D108" s="287" t="s">
        <v>26</v>
      </c>
      <c r="E108" s="98" t="s">
        <v>26</v>
      </c>
      <c r="F108" s="98" t="s">
        <v>26</v>
      </c>
      <c r="G108" s="98" t="s">
        <v>26</v>
      </c>
      <c r="H108" s="98" t="s">
        <v>26</v>
      </c>
      <c r="I108" s="98" t="s">
        <v>26</v>
      </c>
      <c r="J108" s="288" t="s">
        <v>26</v>
      </c>
      <c r="K108" s="389"/>
      <c r="L108" s="388"/>
      <c r="M108" s="279"/>
      <c r="N108" s="366">
        <f t="shared" si="21"/>
        <v>0</v>
      </c>
      <c r="O108" s="353">
        <f t="shared" si="22"/>
        <v>0</v>
      </c>
      <c r="P108" s="466" t="s">
        <v>26</v>
      </c>
      <c r="Q108" s="462">
        <f t="shared" si="23"/>
        <v>0</v>
      </c>
      <c r="R108" s="448">
        <f t="shared" si="24"/>
        <v>0</v>
      </c>
      <c r="S108" s="448">
        <f t="shared" si="25"/>
        <v>0</v>
      </c>
      <c r="T108" s="132"/>
      <c r="U108" s="132"/>
      <c r="V108" s="115"/>
      <c r="W108" s="223"/>
      <c r="X108" s="33"/>
      <c r="Y108" s="33"/>
      <c r="Z108" s="33"/>
      <c r="AA108" s="16"/>
      <c r="AB108" s="1"/>
    </row>
    <row r="109" spans="1:28" ht="17.25" customHeight="1" thickBot="1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24"/>
      <c r="M109" s="124"/>
      <c r="N109" s="124"/>
      <c r="O109" s="124"/>
      <c r="P109" s="125" t="s">
        <v>92</v>
      </c>
      <c r="Q109" s="463">
        <f>SUM(Q93:Q108)</f>
        <v>0</v>
      </c>
      <c r="R109" s="449">
        <f>SUM(R93:R108)</f>
        <v>0</v>
      </c>
      <c r="S109" s="450">
        <f>SUM(S93:S108)</f>
        <v>0</v>
      </c>
      <c r="T109" s="114"/>
      <c r="U109" s="114"/>
      <c r="V109" s="144"/>
      <c r="W109" s="223"/>
      <c r="X109" s="33"/>
      <c r="Y109" s="33"/>
      <c r="Z109" s="33"/>
      <c r="AA109" s="16"/>
      <c r="AB109" s="1"/>
    </row>
    <row r="110" spans="1:28" ht="17.25" customHeight="1" thickBot="1">
      <c r="A110" s="548" t="s">
        <v>127</v>
      </c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  <c r="N110" s="549"/>
      <c r="O110" s="549"/>
      <c r="P110" s="135"/>
      <c r="Q110" s="144"/>
      <c r="R110" s="144"/>
      <c r="S110" s="144"/>
      <c r="T110" s="114"/>
      <c r="U110" s="114"/>
      <c r="V110" s="144"/>
      <c r="W110" s="223"/>
      <c r="X110" s="33"/>
      <c r="Y110" s="33"/>
      <c r="Z110" s="33"/>
      <c r="AA110" s="16"/>
      <c r="AB110" s="1"/>
    </row>
    <row r="111" spans="1:28" ht="17.25" customHeight="1">
      <c r="A111" s="274">
        <v>1</v>
      </c>
      <c r="B111" s="500"/>
      <c r="C111" s="460"/>
      <c r="D111" s="287" t="s">
        <v>26</v>
      </c>
      <c r="E111" s="98" t="s">
        <v>26</v>
      </c>
      <c r="F111" s="98" t="s">
        <v>26</v>
      </c>
      <c r="G111" s="98" t="s">
        <v>26</v>
      </c>
      <c r="H111" s="98" t="s">
        <v>26</v>
      </c>
      <c r="I111" s="98" t="s">
        <v>26</v>
      </c>
      <c r="J111" s="288" t="s">
        <v>26</v>
      </c>
      <c r="K111" s="389"/>
      <c r="L111" s="388"/>
      <c r="M111" s="279"/>
      <c r="N111" s="366">
        <f>L111*M111</f>
        <v>0</v>
      </c>
      <c r="O111" s="353">
        <f>L111+N111</f>
        <v>0</v>
      </c>
      <c r="P111" s="464" t="s">
        <v>26</v>
      </c>
      <c r="Q111" s="461">
        <f>K111*L111</f>
        <v>0</v>
      </c>
      <c r="R111" s="367">
        <f>K111*N111</f>
        <v>0</v>
      </c>
      <c r="S111" s="367">
        <f>Q111+R111</f>
        <v>0</v>
      </c>
      <c r="T111" s="132"/>
      <c r="U111" s="132"/>
      <c r="V111" s="115"/>
      <c r="W111" s="223"/>
      <c r="X111" s="33"/>
      <c r="Y111" s="33"/>
      <c r="Z111" s="33"/>
      <c r="AA111" s="16"/>
      <c r="AB111" s="1"/>
    </row>
    <row r="112" spans="1:28" ht="17.25" customHeight="1">
      <c r="A112" s="274">
        <v>2</v>
      </c>
      <c r="B112" s="500"/>
      <c r="C112" s="460"/>
      <c r="D112" s="287" t="s">
        <v>26</v>
      </c>
      <c r="E112" s="98" t="s">
        <v>26</v>
      </c>
      <c r="F112" s="98" t="s">
        <v>26</v>
      </c>
      <c r="G112" s="98" t="s">
        <v>26</v>
      </c>
      <c r="H112" s="98" t="s">
        <v>26</v>
      </c>
      <c r="I112" s="98" t="s">
        <v>26</v>
      </c>
      <c r="J112" s="288" t="s">
        <v>26</v>
      </c>
      <c r="K112" s="389"/>
      <c r="L112" s="388"/>
      <c r="M112" s="279"/>
      <c r="N112" s="366">
        <f aca="true" t="shared" si="26" ref="N112:N123">L112*M112</f>
        <v>0</v>
      </c>
      <c r="O112" s="353">
        <f aca="true" t="shared" si="27" ref="O112:O123">L112+N112</f>
        <v>0</v>
      </c>
      <c r="P112" s="465" t="s">
        <v>26</v>
      </c>
      <c r="Q112" s="461">
        <f aca="true" t="shared" si="28" ref="Q112:Q123">K112*L112</f>
        <v>0</v>
      </c>
      <c r="R112" s="367">
        <f aca="true" t="shared" si="29" ref="R112:R123">K112*N112</f>
        <v>0</v>
      </c>
      <c r="S112" s="367">
        <f aca="true" t="shared" si="30" ref="S112:S123">Q112+R112</f>
        <v>0</v>
      </c>
      <c r="T112" s="132"/>
      <c r="U112" s="132"/>
      <c r="V112" s="115"/>
      <c r="W112" s="223"/>
      <c r="X112" s="33"/>
      <c r="Y112" s="33"/>
      <c r="Z112" s="33"/>
      <c r="AA112" s="16"/>
      <c r="AB112" s="1"/>
    </row>
    <row r="113" spans="1:28" ht="17.25" customHeight="1">
      <c r="A113" s="274">
        <v>3</v>
      </c>
      <c r="B113" s="500"/>
      <c r="C113" s="460"/>
      <c r="D113" s="287" t="s">
        <v>26</v>
      </c>
      <c r="E113" s="98" t="s">
        <v>26</v>
      </c>
      <c r="F113" s="98" t="s">
        <v>26</v>
      </c>
      <c r="G113" s="98" t="s">
        <v>26</v>
      </c>
      <c r="H113" s="98" t="s">
        <v>26</v>
      </c>
      <c r="I113" s="98" t="s">
        <v>26</v>
      </c>
      <c r="J113" s="288" t="s">
        <v>26</v>
      </c>
      <c r="K113" s="389"/>
      <c r="L113" s="388"/>
      <c r="M113" s="279"/>
      <c r="N113" s="366">
        <f t="shared" si="26"/>
        <v>0</v>
      </c>
      <c r="O113" s="353">
        <f t="shared" si="27"/>
        <v>0</v>
      </c>
      <c r="P113" s="465" t="s">
        <v>26</v>
      </c>
      <c r="Q113" s="461">
        <f t="shared" si="28"/>
        <v>0</v>
      </c>
      <c r="R113" s="367">
        <f t="shared" si="29"/>
        <v>0</v>
      </c>
      <c r="S113" s="367">
        <f t="shared" si="30"/>
        <v>0</v>
      </c>
      <c r="T113" s="132"/>
      <c r="U113" s="132"/>
      <c r="V113" s="115"/>
      <c r="W113" s="223"/>
      <c r="X113" s="33"/>
      <c r="Y113" s="33"/>
      <c r="Z113" s="33"/>
      <c r="AA113" s="16"/>
      <c r="AB113" s="1"/>
    </row>
    <row r="114" spans="1:28" ht="17.25" customHeight="1">
      <c r="A114" s="274">
        <v>4</v>
      </c>
      <c r="B114" s="500"/>
      <c r="C114" s="460"/>
      <c r="D114" s="287" t="s">
        <v>26</v>
      </c>
      <c r="E114" s="98" t="s">
        <v>26</v>
      </c>
      <c r="F114" s="98" t="s">
        <v>26</v>
      </c>
      <c r="G114" s="98" t="s">
        <v>26</v>
      </c>
      <c r="H114" s="98" t="s">
        <v>26</v>
      </c>
      <c r="I114" s="98" t="s">
        <v>26</v>
      </c>
      <c r="J114" s="288" t="s">
        <v>26</v>
      </c>
      <c r="K114" s="389"/>
      <c r="L114" s="388"/>
      <c r="M114" s="279"/>
      <c r="N114" s="366">
        <f t="shared" si="26"/>
        <v>0</v>
      </c>
      <c r="O114" s="353">
        <f t="shared" si="27"/>
        <v>0</v>
      </c>
      <c r="P114" s="465" t="s">
        <v>26</v>
      </c>
      <c r="Q114" s="461">
        <f t="shared" si="28"/>
        <v>0</v>
      </c>
      <c r="R114" s="367">
        <f t="shared" si="29"/>
        <v>0</v>
      </c>
      <c r="S114" s="367">
        <f t="shared" si="30"/>
        <v>0</v>
      </c>
      <c r="T114" s="132"/>
      <c r="U114" s="132"/>
      <c r="V114" s="115"/>
      <c r="W114" s="223"/>
      <c r="X114" s="33"/>
      <c r="Y114" s="33"/>
      <c r="Z114" s="33"/>
      <c r="AA114" s="16"/>
      <c r="AB114" s="1"/>
    </row>
    <row r="115" spans="1:28" ht="17.25" customHeight="1">
      <c r="A115" s="274">
        <v>5</v>
      </c>
      <c r="B115" s="500"/>
      <c r="C115" s="460"/>
      <c r="D115" s="287" t="s">
        <v>26</v>
      </c>
      <c r="E115" s="98" t="s">
        <v>26</v>
      </c>
      <c r="F115" s="98" t="s">
        <v>26</v>
      </c>
      <c r="G115" s="98" t="s">
        <v>26</v>
      </c>
      <c r="H115" s="98" t="s">
        <v>26</v>
      </c>
      <c r="I115" s="98" t="s">
        <v>26</v>
      </c>
      <c r="J115" s="288" t="s">
        <v>26</v>
      </c>
      <c r="K115" s="389"/>
      <c r="L115" s="388"/>
      <c r="M115" s="279"/>
      <c r="N115" s="366">
        <f t="shared" si="26"/>
        <v>0</v>
      </c>
      <c r="O115" s="353">
        <f t="shared" si="27"/>
        <v>0</v>
      </c>
      <c r="P115" s="465" t="s">
        <v>26</v>
      </c>
      <c r="Q115" s="461">
        <f t="shared" si="28"/>
        <v>0</v>
      </c>
      <c r="R115" s="367">
        <f t="shared" si="29"/>
        <v>0</v>
      </c>
      <c r="S115" s="367">
        <f t="shared" si="30"/>
        <v>0</v>
      </c>
      <c r="T115" s="132"/>
      <c r="U115" s="132"/>
      <c r="V115" s="115"/>
      <c r="W115" s="223"/>
      <c r="X115" s="33"/>
      <c r="Y115" s="33"/>
      <c r="Z115" s="33"/>
      <c r="AA115" s="16"/>
      <c r="AB115" s="1"/>
    </row>
    <row r="116" spans="1:28" ht="17.25" customHeight="1">
      <c r="A116" s="274">
        <v>6</v>
      </c>
      <c r="B116" s="500"/>
      <c r="C116" s="460"/>
      <c r="D116" s="287" t="s">
        <v>26</v>
      </c>
      <c r="E116" s="98" t="s">
        <v>26</v>
      </c>
      <c r="F116" s="98" t="s">
        <v>26</v>
      </c>
      <c r="G116" s="98" t="s">
        <v>26</v>
      </c>
      <c r="H116" s="98" t="s">
        <v>26</v>
      </c>
      <c r="I116" s="98" t="s">
        <v>26</v>
      </c>
      <c r="J116" s="288" t="s">
        <v>26</v>
      </c>
      <c r="K116" s="389"/>
      <c r="L116" s="388"/>
      <c r="M116" s="279"/>
      <c r="N116" s="366">
        <f t="shared" si="26"/>
        <v>0</v>
      </c>
      <c r="O116" s="353">
        <f t="shared" si="27"/>
        <v>0</v>
      </c>
      <c r="P116" s="465" t="s">
        <v>26</v>
      </c>
      <c r="Q116" s="461">
        <f t="shared" si="28"/>
        <v>0</v>
      </c>
      <c r="R116" s="367">
        <f t="shared" si="29"/>
        <v>0</v>
      </c>
      <c r="S116" s="367">
        <f t="shared" si="30"/>
        <v>0</v>
      </c>
      <c r="T116" s="132"/>
      <c r="U116" s="132"/>
      <c r="V116" s="115"/>
      <c r="W116" s="223"/>
      <c r="X116" s="33"/>
      <c r="Y116" s="33"/>
      <c r="Z116" s="33"/>
      <c r="AA116" s="16"/>
      <c r="AB116" s="1"/>
    </row>
    <row r="117" spans="1:28" ht="17.25" customHeight="1">
      <c r="A117" s="274">
        <v>7</v>
      </c>
      <c r="B117" s="500"/>
      <c r="C117" s="460"/>
      <c r="D117" s="287" t="s">
        <v>26</v>
      </c>
      <c r="E117" s="98" t="s">
        <v>26</v>
      </c>
      <c r="F117" s="98" t="s">
        <v>26</v>
      </c>
      <c r="G117" s="98" t="s">
        <v>26</v>
      </c>
      <c r="H117" s="98" t="s">
        <v>26</v>
      </c>
      <c r="I117" s="98" t="s">
        <v>26</v>
      </c>
      <c r="J117" s="288" t="s">
        <v>26</v>
      </c>
      <c r="K117" s="389"/>
      <c r="L117" s="388"/>
      <c r="M117" s="279"/>
      <c r="N117" s="366">
        <f t="shared" si="26"/>
        <v>0</v>
      </c>
      <c r="O117" s="353">
        <f t="shared" si="27"/>
        <v>0</v>
      </c>
      <c r="P117" s="465" t="s">
        <v>26</v>
      </c>
      <c r="Q117" s="461">
        <f t="shared" si="28"/>
        <v>0</v>
      </c>
      <c r="R117" s="367">
        <f t="shared" si="29"/>
        <v>0</v>
      </c>
      <c r="S117" s="367">
        <f t="shared" si="30"/>
        <v>0</v>
      </c>
      <c r="T117" s="132"/>
      <c r="U117" s="132"/>
      <c r="V117" s="115"/>
      <c r="W117" s="223"/>
      <c r="X117" s="33"/>
      <c r="Y117" s="33"/>
      <c r="Z117" s="33"/>
      <c r="AA117" s="16"/>
      <c r="AB117" s="1"/>
    </row>
    <row r="118" spans="1:28" ht="17.25" customHeight="1">
      <c r="A118" s="274">
        <v>8</v>
      </c>
      <c r="B118" s="500"/>
      <c r="C118" s="460"/>
      <c r="D118" s="287" t="s">
        <v>26</v>
      </c>
      <c r="E118" s="98" t="s">
        <v>26</v>
      </c>
      <c r="F118" s="98" t="s">
        <v>26</v>
      </c>
      <c r="G118" s="98" t="s">
        <v>26</v>
      </c>
      <c r="H118" s="98" t="s">
        <v>26</v>
      </c>
      <c r="I118" s="98" t="s">
        <v>26</v>
      </c>
      <c r="J118" s="288" t="s">
        <v>26</v>
      </c>
      <c r="K118" s="389"/>
      <c r="L118" s="388"/>
      <c r="M118" s="279"/>
      <c r="N118" s="366">
        <f t="shared" si="26"/>
        <v>0</v>
      </c>
      <c r="O118" s="353">
        <f t="shared" si="27"/>
        <v>0</v>
      </c>
      <c r="P118" s="465" t="s">
        <v>26</v>
      </c>
      <c r="Q118" s="461">
        <f t="shared" si="28"/>
        <v>0</v>
      </c>
      <c r="R118" s="367">
        <f t="shared" si="29"/>
        <v>0</v>
      </c>
      <c r="S118" s="367">
        <f t="shared" si="30"/>
        <v>0</v>
      </c>
      <c r="T118" s="132"/>
      <c r="U118" s="132"/>
      <c r="V118" s="115"/>
      <c r="W118" s="223"/>
      <c r="X118" s="33"/>
      <c r="Y118" s="33"/>
      <c r="Z118" s="33"/>
      <c r="AA118" s="16"/>
      <c r="AB118" s="1"/>
    </row>
    <row r="119" spans="1:28" ht="17.25" customHeight="1">
      <c r="A119" s="274">
        <v>9</v>
      </c>
      <c r="B119" s="500"/>
      <c r="C119" s="460"/>
      <c r="D119" s="287" t="s">
        <v>26</v>
      </c>
      <c r="E119" s="98" t="s">
        <v>26</v>
      </c>
      <c r="F119" s="98" t="s">
        <v>26</v>
      </c>
      <c r="G119" s="98" t="s">
        <v>26</v>
      </c>
      <c r="H119" s="98" t="s">
        <v>26</v>
      </c>
      <c r="I119" s="98" t="s">
        <v>26</v>
      </c>
      <c r="J119" s="288" t="s">
        <v>26</v>
      </c>
      <c r="K119" s="389"/>
      <c r="L119" s="388"/>
      <c r="M119" s="279"/>
      <c r="N119" s="366">
        <f t="shared" si="26"/>
        <v>0</v>
      </c>
      <c r="O119" s="353">
        <f t="shared" si="27"/>
        <v>0</v>
      </c>
      <c r="P119" s="465" t="s">
        <v>26</v>
      </c>
      <c r="Q119" s="461">
        <f t="shared" si="28"/>
        <v>0</v>
      </c>
      <c r="R119" s="367">
        <f t="shared" si="29"/>
        <v>0</v>
      </c>
      <c r="S119" s="367">
        <f t="shared" si="30"/>
        <v>0</v>
      </c>
      <c r="T119" s="132"/>
      <c r="U119" s="132"/>
      <c r="V119" s="115"/>
      <c r="W119" s="223"/>
      <c r="X119" s="33"/>
      <c r="Y119" s="33"/>
      <c r="Z119" s="33"/>
      <c r="AA119" s="16"/>
      <c r="AB119" s="1"/>
    </row>
    <row r="120" spans="1:28" ht="17.25" customHeight="1">
      <c r="A120" s="274">
        <v>10</v>
      </c>
      <c r="B120" s="500"/>
      <c r="C120" s="460"/>
      <c r="D120" s="287" t="s">
        <v>26</v>
      </c>
      <c r="E120" s="98" t="s">
        <v>26</v>
      </c>
      <c r="F120" s="98" t="s">
        <v>26</v>
      </c>
      <c r="G120" s="98" t="s">
        <v>26</v>
      </c>
      <c r="H120" s="98" t="s">
        <v>26</v>
      </c>
      <c r="I120" s="98" t="s">
        <v>26</v>
      </c>
      <c r="J120" s="288" t="s">
        <v>26</v>
      </c>
      <c r="K120" s="389"/>
      <c r="L120" s="388"/>
      <c r="M120" s="279"/>
      <c r="N120" s="366">
        <f t="shared" si="26"/>
        <v>0</v>
      </c>
      <c r="O120" s="353">
        <f t="shared" si="27"/>
        <v>0</v>
      </c>
      <c r="P120" s="465" t="s">
        <v>26</v>
      </c>
      <c r="Q120" s="461">
        <f t="shared" si="28"/>
        <v>0</v>
      </c>
      <c r="R120" s="367">
        <f t="shared" si="29"/>
        <v>0</v>
      </c>
      <c r="S120" s="367">
        <f t="shared" si="30"/>
        <v>0</v>
      </c>
      <c r="T120" s="132"/>
      <c r="U120" s="132"/>
      <c r="V120" s="115"/>
      <c r="W120" s="223"/>
      <c r="X120" s="33"/>
      <c r="Y120" s="33"/>
      <c r="Z120" s="33"/>
      <c r="AA120" s="16"/>
      <c r="AB120" s="1"/>
    </row>
    <row r="121" spans="1:28" ht="17.25" customHeight="1">
      <c r="A121" s="274">
        <v>11</v>
      </c>
      <c r="B121" s="500"/>
      <c r="C121" s="460"/>
      <c r="D121" s="287" t="s">
        <v>26</v>
      </c>
      <c r="E121" s="98" t="s">
        <v>26</v>
      </c>
      <c r="F121" s="98" t="s">
        <v>26</v>
      </c>
      <c r="G121" s="98" t="s">
        <v>26</v>
      </c>
      <c r="H121" s="98" t="s">
        <v>26</v>
      </c>
      <c r="I121" s="98" t="s">
        <v>26</v>
      </c>
      <c r="J121" s="288" t="s">
        <v>26</v>
      </c>
      <c r="K121" s="389"/>
      <c r="L121" s="388"/>
      <c r="M121" s="279"/>
      <c r="N121" s="366">
        <f t="shared" si="26"/>
        <v>0</v>
      </c>
      <c r="O121" s="353">
        <f t="shared" si="27"/>
        <v>0</v>
      </c>
      <c r="P121" s="465" t="s">
        <v>26</v>
      </c>
      <c r="Q121" s="461">
        <f t="shared" si="28"/>
        <v>0</v>
      </c>
      <c r="R121" s="367">
        <f t="shared" si="29"/>
        <v>0</v>
      </c>
      <c r="S121" s="367">
        <f t="shared" si="30"/>
        <v>0</v>
      </c>
      <c r="T121" s="132"/>
      <c r="U121" s="132"/>
      <c r="V121" s="115"/>
      <c r="W121" s="223"/>
      <c r="X121" s="33"/>
      <c r="Y121" s="33"/>
      <c r="Z121" s="33"/>
      <c r="AA121" s="16"/>
      <c r="AB121" s="1"/>
    </row>
    <row r="122" spans="1:28" ht="17.25" customHeight="1">
      <c r="A122" s="274">
        <v>12</v>
      </c>
      <c r="B122" s="500"/>
      <c r="C122" s="460"/>
      <c r="D122" s="287" t="s">
        <v>26</v>
      </c>
      <c r="E122" s="98" t="s">
        <v>26</v>
      </c>
      <c r="F122" s="98" t="s">
        <v>26</v>
      </c>
      <c r="G122" s="98" t="s">
        <v>26</v>
      </c>
      <c r="H122" s="98" t="s">
        <v>26</v>
      </c>
      <c r="I122" s="98" t="s">
        <v>26</v>
      </c>
      <c r="J122" s="288" t="s">
        <v>26</v>
      </c>
      <c r="K122" s="389"/>
      <c r="L122" s="388"/>
      <c r="M122" s="279"/>
      <c r="N122" s="366">
        <f t="shared" si="26"/>
        <v>0</v>
      </c>
      <c r="O122" s="353">
        <f t="shared" si="27"/>
        <v>0</v>
      </c>
      <c r="P122" s="465" t="s">
        <v>26</v>
      </c>
      <c r="Q122" s="461">
        <f t="shared" si="28"/>
        <v>0</v>
      </c>
      <c r="R122" s="367">
        <f t="shared" si="29"/>
        <v>0</v>
      </c>
      <c r="S122" s="367">
        <f t="shared" si="30"/>
        <v>0</v>
      </c>
      <c r="T122" s="132"/>
      <c r="U122" s="132"/>
      <c r="V122" s="115"/>
      <c r="W122" s="223"/>
      <c r="X122" s="33"/>
      <c r="Y122" s="33"/>
      <c r="Z122" s="33"/>
      <c r="AA122" s="16"/>
      <c r="AB122" s="1"/>
    </row>
    <row r="123" spans="1:28" ht="17.25" customHeight="1" thickBot="1">
      <c r="A123" s="274">
        <v>13</v>
      </c>
      <c r="B123" s="500"/>
      <c r="C123" s="460"/>
      <c r="D123" s="287" t="s">
        <v>26</v>
      </c>
      <c r="E123" s="98" t="s">
        <v>26</v>
      </c>
      <c r="F123" s="98" t="s">
        <v>26</v>
      </c>
      <c r="G123" s="98" t="s">
        <v>26</v>
      </c>
      <c r="H123" s="98" t="s">
        <v>26</v>
      </c>
      <c r="I123" s="98" t="s">
        <v>26</v>
      </c>
      <c r="J123" s="288" t="s">
        <v>26</v>
      </c>
      <c r="K123" s="389"/>
      <c r="L123" s="388"/>
      <c r="M123" s="279"/>
      <c r="N123" s="366">
        <f t="shared" si="26"/>
        <v>0</v>
      </c>
      <c r="O123" s="353">
        <f t="shared" si="27"/>
        <v>0</v>
      </c>
      <c r="P123" s="466" t="s">
        <v>26</v>
      </c>
      <c r="Q123" s="462">
        <f t="shared" si="28"/>
        <v>0</v>
      </c>
      <c r="R123" s="448">
        <f t="shared" si="29"/>
        <v>0</v>
      </c>
      <c r="S123" s="448">
        <f t="shared" si="30"/>
        <v>0</v>
      </c>
      <c r="T123" s="132"/>
      <c r="U123" s="132"/>
      <c r="V123" s="115"/>
      <c r="W123" s="223"/>
      <c r="X123" s="32"/>
      <c r="Y123" s="33"/>
      <c r="Z123" s="33"/>
      <c r="AA123" s="16"/>
      <c r="AB123" s="1"/>
    </row>
    <row r="124" spans="1:28" ht="17.25" customHeight="1" thickBot="1">
      <c r="A124" s="122"/>
      <c r="B124" s="124"/>
      <c r="C124" s="124"/>
      <c r="D124" s="124"/>
      <c r="E124" s="124"/>
      <c r="F124" s="124"/>
      <c r="G124" s="124"/>
      <c r="H124" s="124"/>
      <c r="I124" s="124"/>
      <c r="J124" s="124"/>
      <c r="K124" s="135"/>
      <c r="L124" s="134"/>
      <c r="M124" s="134"/>
      <c r="N124" s="134"/>
      <c r="O124" s="115"/>
      <c r="P124" s="125" t="s">
        <v>92</v>
      </c>
      <c r="Q124" s="463">
        <f>SUM(Q111:Q123)</f>
        <v>0</v>
      </c>
      <c r="R124" s="449">
        <f>SUM(R111:R123)</f>
        <v>0</v>
      </c>
      <c r="S124" s="450">
        <f>SUM(S111:S123)</f>
        <v>0</v>
      </c>
      <c r="T124" s="115"/>
      <c r="U124" s="115"/>
      <c r="V124" s="144"/>
      <c r="W124" s="223"/>
      <c r="X124" s="32"/>
      <c r="Y124" s="33"/>
      <c r="Z124" s="33"/>
      <c r="AA124" s="16"/>
      <c r="AB124" s="1"/>
    </row>
    <row r="125" spans="1:28" ht="17.25" customHeight="1" thickBot="1">
      <c r="A125" s="122"/>
      <c r="B125" s="124"/>
      <c r="C125" s="124"/>
      <c r="D125" s="124"/>
      <c r="E125" s="124"/>
      <c r="F125" s="124"/>
      <c r="G125" s="124"/>
      <c r="H125" s="124"/>
      <c r="I125" s="124"/>
      <c r="J125" s="124"/>
      <c r="K125" s="135"/>
      <c r="L125" s="134"/>
      <c r="M125" s="134"/>
      <c r="N125" s="134"/>
      <c r="O125" s="115"/>
      <c r="P125" s="125" t="s">
        <v>93</v>
      </c>
      <c r="Q125" s="467">
        <f>Q91+Q109+Q124</f>
        <v>0</v>
      </c>
      <c r="R125" s="371">
        <f>R91+R109+R124</f>
        <v>0</v>
      </c>
      <c r="S125" s="372">
        <f>S91+S109+S124</f>
        <v>0</v>
      </c>
      <c r="T125" s="115"/>
      <c r="U125" s="115"/>
      <c r="V125" s="115"/>
      <c r="W125" s="223"/>
      <c r="X125" s="32"/>
      <c r="Y125" s="33"/>
      <c r="Z125" s="33"/>
      <c r="AA125" s="16"/>
      <c r="AB125" s="1"/>
    </row>
    <row r="126" spans="1:28" ht="34.5" customHeight="1" thickBot="1">
      <c r="A126" s="508" t="s">
        <v>138</v>
      </c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  <c r="P126" s="158"/>
      <c r="Q126" s="373" t="e">
        <f>Q59+Q125</f>
        <v>#DIV/0!</v>
      </c>
      <c r="R126" s="374" t="e">
        <f>R59+R125</f>
        <v>#DIV/0!</v>
      </c>
      <c r="S126" s="375" t="e">
        <f>S59+S125</f>
        <v>#DIV/0!</v>
      </c>
      <c r="T126" s="32"/>
      <c r="U126" s="41"/>
      <c r="V126" s="41"/>
      <c r="W126" s="223"/>
      <c r="Y126" s="25"/>
      <c r="Z126" s="1"/>
      <c r="AA126" s="1"/>
      <c r="AB126" s="1"/>
    </row>
    <row r="127" spans="1:24" ht="26.25" customHeight="1" thickBot="1">
      <c r="A127" s="512" t="s">
        <v>97</v>
      </c>
      <c r="B127" s="503"/>
      <c r="C127" s="503"/>
      <c r="D127" s="503"/>
      <c r="E127" s="503"/>
      <c r="F127" s="503"/>
      <c r="G127" s="503"/>
      <c r="H127" s="503"/>
      <c r="I127" s="503"/>
      <c r="J127" s="503"/>
      <c r="K127" s="503"/>
      <c r="L127" s="503"/>
      <c r="M127" s="503"/>
      <c r="N127" s="503"/>
      <c r="O127" s="503"/>
      <c r="P127" s="503"/>
      <c r="Q127" s="503"/>
      <c r="R127" s="503"/>
      <c r="S127" s="503"/>
      <c r="T127" s="503"/>
      <c r="U127" s="503"/>
      <c r="V127" s="452"/>
      <c r="W127" s="227"/>
      <c r="X127" s="113"/>
    </row>
    <row r="128" spans="1:28" ht="17.25" customHeight="1">
      <c r="A128" s="475">
        <v>1</v>
      </c>
      <c r="B128" s="476">
        <f>'zał 3b-kontrole i kalibracje'!B59</f>
        <v>0</v>
      </c>
      <c r="C128" s="436" t="s">
        <v>36</v>
      </c>
      <c r="D128" s="443">
        <v>85000</v>
      </c>
      <c r="E128" s="443">
        <f>'zał 3b-kontrole i kalibracje'!G59</f>
        <v>0</v>
      </c>
      <c r="F128" s="443">
        <f>'zał 3b-kontrole i kalibracje'!M59</f>
        <v>0</v>
      </c>
      <c r="G128" s="477">
        <v>0.02</v>
      </c>
      <c r="H128" s="443">
        <f aca="true" t="shared" si="31" ref="H128:H169">ROUNDUP(D128*G128,0)</f>
        <v>1700</v>
      </c>
      <c r="I128" s="443">
        <f aca="true" t="shared" si="32" ref="I128:I169">D128+E128+F128+H128</f>
        <v>86700</v>
      </c>
      <c r="J128" s="478"/>
      <c r="K128" s="479" t="e">
        <f aca="true" t="shared" si="33" ref="K128:K169">ROUNDUP(I128/J128,0)</f>
        <v>#DIV/0!</v>
      </c>
      <c r="L128" s="480"/>
      <c r="M128" s="481"/>
      <c r="N128" s="482">
        <f aca="true" t="shared" si="34" ref="N128:N169">L128*M128</f>
        <v>0</v>
      </c>
      <c r="O128" s="483">
        <f aca="true" t="shared" si="35" ref="O128:O169">L128+N128</f>
        <v>0</v>
      </c>
      <c r="P128" s="484" t="e">
        <f>ROUND(O128/J128,7)</f>
        <v>#DIV/0!</v>
      </c>
      <c r="Q128" s="485" t="e">
        <f aca="true" t="shared" si="36" ref="Q128:Q169">K128*L128</f>
        <v>#DIV/0!</v>
      </c>
      <c r="R128" s="486" t="e">
        <f>K128*N128</f>
        <v>#DIV/0!</v>
      </c>
      <c r="S128" s="486" t="e">
        <f aca="true" t="shared" si="37" ref="S128:S169">Q128+R128</f>
        <v>#DIV/0!</v>
      </c>
      <c r="T128" s="482" t="e">
        <f aca="true" t="shared" si="38" ref="T128:T170">S128*$S$225/$S$171</f>
        <v>#DIV/0!</v>
      </c>
      <c r="U128" s="487">
        <f aca="true" t="shared" si="39" ref="U128:U170">$D128/$I128</f>
        <v>0.9803921568627451</v>
      </c>
      <c r="V128" s="488" t="e">
        <f>ROUND((S128+T128)/D128,7)</f>
        <v>#DIV/0!</v>
      </c>
      <c r="W128" s="223" t="e">
        <f aca="true" t="shared" si="40" ref="W128:W169">V128*D128</f>
        <v>#DIV/0!</v>
      </c>
      <c r="X128" s="33"/>
      <c r="Y128" s="33"/>
      <c r="Z128" s="33"/>
      <c r="AA128" s="1"/>
      <c r="AB128" s="1"/>
    </row>
    <row r="129" spans="1:28" ht="17.25" customHeight="1">
      <c r="A129" s="274">
        <f>A128+1</f>
        <v>2</v>
      </c>
      <c r="B129" s="289">
        <f>'zał 3b-kontrole i kalibracje'!B60</f>
        <v>0</v>
      </c>
      <c r="C129" s="18" t="s">
        <v>37</v>
      </c>
      <c r="D129" s="98">
        <v>50000</v>
      </c>
      <c r="E129" s="98">
        <f>'zał 3b-kontrole i kalibracje'!G60</f>
        <v>0</v>
      </c>
      <c r="F129" s="98">
        <f>'zał 3b-kontrole i kalibracje'!M60</f>
        <v>0</v>
      </c>
      <c r="G129" s="458">
        <v>0.02</v>
      </c>
      <c r="H129" s="98">
        <f t="shared" si="31"/>
        <v>1000</v>
      </c>
      <c r="I129" s="98">
        <f t="shared" si="32"/>
        <v>51000</v>
      </c>
      <c r="J129" s="79"/>
      <c r="K129" s="67" t="e">
        <f t="shared" si="33"/>
        <v>#DIV/0!</v>
      </c>
      <c r="L129" s="388"/>
      <c r="M129" s="279"/>
      <c r="N129" s="351">
        <f t="shared" si="34"/>
        <v>0</v>
      </c>
      <c r="O129" s="353">
        <f t="shared" si="35"/>
        <v>0</v>
      </c>
      <c r="P129" s="256" t="e">
        <f aca="true" t="shared" si="41" ref="P129:P169">ROUND(O129/J129,7)</f>
        <v>#DIV/0!</v>
      </c>
      <c r="Q129" s="461" t="e">
        <f t="shared" si="36"/>
        <v>#DIV/0!</v>
      </c>
      <c r="R129" s="367" t="e">
        <f aca="true" t="shared" si="42" ref="R129:R169">K129*N129</f>
        <v>#DIV/0!</v>
      </c>
      <c r="S129" s="367" t="e">
        <f t="shared" si="37"/>
        <v>#DIV/0!</v>
      </c>
      <c r="T129" s="351" t="e">
        <f t="shared" si="38"/>
        <v>#DIV/0!</v>
      </c>
      <c r="U129" s="280">
        <f t="shared" si="39"/>
        <v>0.9803921568627451</v>
      </c>
      <c r="V129" s="281" t="e">
        <f aca="true" t="shared" si="43" ref="V129:V169">ROUND((S129+T129)/D129,7)</f>
        <v>#DIV/0!</v>
      </c>
      <c r="W129" s="223" t="e">
        <f t="shared" si="40"/>
        <v>#DIV/0!</v>
      </c>
      <c r="X129" s="33"/>
      <c r="Y129" s="33"/>
      <c r="Z129" s="33"/>
      <c r="AA129" s="1"/>
      <c r="AB129" s="1"/>
    </row>
    <row r="130" spans="1:28" ht="17.25" customHeight="1">
      <c r="A130" s="274">
        <f aca="true" t="shared" si="44" ref="A130:A170">A129+1</f>
        <v>3</v>
      </c>
      <c r="B130" s="278">
        <f>'zał 3b-kontrole i kalibracje'!B61</f>
        <v>0</v>
      </c>
      <c r="C130" s="18" t="s">
        <v>38</v>
      </c>
      <c r="D130" s="98">
        <v>180000</v>
      </c>
      <c r="E130" s="98">
        <f>'zał 3b-kontrole i kalibracje'!G61</f>
        <v>0</v>
      </c>
      <c r="F130" s="98">
        <f>'zał 3b-kontrole i kalibracje'!M61</f>
        <v>0</v>
      </c>
      <c r="G130" s="458">
        <v>0.02</v>
      </c>
      <c r="H130" s="98">
        <f t="shared" si="31"/>
        <v>3600</v>
      </c>
      <c r="I130" s="98">
        <f t="shared" si="32"/>
        <v>183600</v>
      </c>
      <c r="J130" s="79"/>
      <c r="K130" s="67" t="e">
        <f t="shared" si="33"/>
        <v>#DIV/0!</v>
      </c>
      <c r="L130" s="388"/>
      <c r="M130" s="279"/>
      <c r="N130" s="351">
        <f t="shared" si="34"/>
        <v>0</v>
      </c>
      <c r="O130" s="353">
        <f t="shared" si="35"/>
        <v>0</v>
      </c>
      <c r="P130" s="256" t="e">
        <f t="shared" si="41"/>
        <v>#DIV/0!</v>
      </c>
      <c r="Q130" s="461" t="e">
        <f t="shared" si="36"/>
        <v>#DIV/0!</v>
      </c>
      <c r="R130" s="367" t="e">
        <f t="shared" si="42"/>
        <v>#DIV/0!</v>
      </c>
      <c r="S130" s="367" t="e">
        <f t="shared" si="37"/>
        <v>#DIV/0!</v>
      </c>
      <c r="T130" s="351" t="e">
        <f t="shared" si="38"/>
        <v>#DIV/0!</v>
      </c>
      <c r="U130" s="280">
        <f t="shared" si="39"/>
        <v>0.9803921568627451</v>
      </c>
      <c r="V130" s="281" t="e">
        <f t="shared" si="43"/>
        <v>#DIV/0!</v>
      </c>
      <c r="W130" s="223" t="e">
        <f t="shared" si="40"/>
        <v>#DIV/0!</v>
      </c>
      <c r="X130" s="33"/>
      <c r="Y130" s="33"/>
      <c r="Z130" s="33"/>
      <c r="AA130" s="1"/>
      <c r="AB130" s="1"/>
    </row>
    <row r="131" spans="1:28" ht="17.25" customHeight="1">
      <c r="A131" s="274">
        <f t="shared" si="44"/>
        <v>4</v>
      </c>
      <c r="B131" s="278">
        <f>'zał 3b-kontrole i kalibracje'!B62</f>
        <v>0</v>
      </c>
      <c r="C131" s="18" t="s">
        <v>177</v>
      </c>
      <c r="D131" s="98">
        <v>21000</v>
      </c>
      <c r="E131" s="98">
        <f>'zał 3b-kontrole i kalibracje'!G62</f>
        <v>0</v>
      </c>
      <c r="F131" s="98">
        <f>'zał 3b-kontrole i kalibracje'!M62</f>
        <v>0</v>
      </c>
      <c r="G131" s="458">
        <v>0.02</v>
      </c>
      <c r="H131" s="98">
        <f t="shared" si="31"/>
        <v>420</v>
      </c>
      <c r="I131" s="98">
        <f t="shared" si="32"/>
        <v>21420</v>
      </c>
      <c r="J131" s="79"/>
      <c r="K131" s="67" t="e">
        <f t="shared" si="33"/>
        <v>#DIV/0!</v>
      </c>
      <c r="L131" s="388"/>
      <c r="M131" s="279"/>
      <c r="N131" s="351">
        <f t="shared" si="34"/>
        <v>0</v>
      </c>
      <c r="O131" s="353">
        <f t="shared" si="35"/>
        <v>0</v>
      </c>
      <c r="P131" s="256" t="e">
        <f t="shared" si="41"/>
        <v>#DIV/0!</v>
      </c>
      <c r="Q131" s="461" t="e">
        <f t="shared" si="36"/>
        <v>#DIV/0!</v>
      </c>
      <c r="R131" s="367" t="e">
        <f t="shared" si="42"/>
        <v>#DIV/0!</v>
      </c>
      <c r="S131" s="367" t="e">
        <f t="shared" si="37"/>
        <v>#DIV/0!</v>
      </c>
      <c r="T131" s="351" t="e">
        <f t="shared" si="38"/>
        <v>#DIV/0!</v>
      </c>
      <c r="U131" s="280">
        <f t="shared" si="39"/>
        <v>0.9803921568627451</v>
      </c>
      <c r="V131" s="281" t="e">
        <f t="shared" si="43"/>
        <v>#DIV/0!</v>
      </c>
      <c r="W131" s="223" t="e">
        <f t="shared" si="40"/>
        <v>#DIV/0!</v>
      </c>
      <c r="X131" s="33"/>
      <c r="Y131" s="33"/>
      <c r="Z131" s="33"/>
      <c r="AA131" s="1"/>
      <c r="AB131" s="1"/>
    </row>
    <row r="132" spans="1:28" ht="17.25" customHeight="1">
      <c r="A132" s="274">
        <f t="shared" si="44"/>
        <v>5</v>
      </c>
      <c r="B132" s="278">
        <f>'zał 3b-kontrole i kalibracje'!B63</f>
        <v>0</v>
      </c>
      <c r="C132" s="18" t="s">
        <v>178</v>
      </c>
      <c r="D132" s="98">
        <v>12000</v>
      </c>
      <c r="E132" s="98">
        <f>'zał 3b-kontrole i kalibracje'!G63</f>
        <v>0</v>
      </c>
      <c r="F132" s="98">
        <f>'zał 3b-kontrole i kalibracje'!M63</f>
        <v>0</v>
      </c>
      <c r="G132" s="458">
        <v>0.02</v>
      </c>
      <c r="H132" s="98">
        <f t="shared" si="31"/>
        <v>240</v>
      </c>
      <c r="I132" s="98">
        <f t="shared" si="32"/>
        <v>12240</v>
      </c>
      <c r="J132" s="79"/>
      <c r="K132" s="67" t="e">
        <f t="shared" si="33"/>
        <v>#DIV/0!</v>
      </c>
      <c r="L132" s="388"/>
      <c r="M132" s="279"/>
      <c r="N132" s="351">
        <f t="shared" si="34"/>
        <v>0</v>
      </c>
      <c r="O132" s="353">
        <f t="shared" si="35"/>
        <v>0</v>
      </c>
      <c r="P132" s="256" t="e">
        <f t="shared" si="41"/>
        <v>#DIV/0!</v>
      </c>
      <c r="Q132" s="461" t="e">
        <f t="shared" si="36"/>
        <v>#DIV/0!</v>
      </c>
      <c r="R132" s="367" t="e">
        <f t="shared" si="42"/>
        <v>#DIV/0!</v>
      </c>
      <c r="S132" s="367" t="e">
        <f t="shared" si="37"/>
        <v>#DIV/0!</v>
      </c>
      <c r="T132" s="351" t="e">
        <f t="shared" si="38"/>
        <v>#DIV/0!</v>
      </c>
      <c r="U132" s="280">
        <f t="shared" si="39"/>
        <v>0.9803921568627451</v>
      </c>
      <c r="V132" s="281" t="e">
        <f t="shared" si="43"/>
        <v>#DIV/0!</v>
      </c>
      <c r="W132" s="223" t="e">
        <f t="shared" si="40"/>
        <v>#DIV/0!</v>
      </c>
      <c r="X132" s="33"/>
      <c r="Y132" s="33"/>
      <c r="Z132" s="33"/>
      <c r="AA132" s="1"/>
      <c r="AB132" s="1"/>
    </row>
    <row r="133" spans="1:28" ht="17.25" customHeight="1">
      <c r="A133" s="274">
        <f t="shared" si="44"/>
        <v>6</v>
      </c>
      <c r="B133" s="278">
        <f>'zał 3b-kontrole i kalibracje'!B64</f>
        <v>0</v>
      </c>
      <c r="C133" s="18" t="s">
        <v>39</v>
      </c>
      <c r="D133" s="98">
        <v>34000</v>
      </c>
      <c r="E133" s="98">
        <f>'zał 3b-kontrole i kalibracje'!G64</f>
        <v>0</v>
      </c>
      <c r="F133" s="98">
        <f>'zał 3b-kontrole i kalibracje'!M64</f>
        <v>0</v>
      </c>
      <c r="G133" s="458">
        <v>0.02</v>
      </c>
      <c r="H133" s="98">
        <f t="shared" si="31"/>
        <v>680</v>
      </c>
      <c r="I133" s="98">
        <f t="shared" si="32"/>
        <v>34680</v>
      </c>
      <c r="J133" s="79"/>
      <c r="K133" s="67" t="e">
        <f t="shared" si="33"/>
        <v>#DIV/0!</v>
      </c>
      <c r="L133" s="388"/>
      <c r="M133" s="279"/>
      <c r="N133" s="351">
        <f t="shared" si="34"/>
        <v>0</v>
      </c>
      <c r="O133" s="353">
        <f t="shared" si="35"/>
        <v>0</v>
      </c>
      <c r="P133" s="256" t="e">
        <f t="shared" si="41"/>
        <v>#DIV/0!</v>
      </c>
      <c r="Q133" s="461" t="e">
        <f t="shared" si="36"/>
        <v>#DIV/0!</v>
      </c>
      <c r="R133" s="367" t="e">
        <f t="shared" si="42"/>
        <v>#DIV/0!</v>
      </c>
      <c r="S133" s="367" t="e">
        <f t="shared" si="37"/>
        <v>#DIV/0!</v>
      </c>
      <c r="T133" s="351" t="e">
        <f t="shared" si="38"/>
        <v>#DIV/0!</v>
      </c>
      <c r="U133" s="280">
        <f t="shared" si="39"/>
        <v>0.9803921568627451</v>
      </c>
      <c r="V133" s="281" t="e">
        <f t="shared" si="43"/>
        <v>#DIV/0!</v>
      </c>
      <c r="W133" s="223" t="e">
        <f t="shared" si="40"/>
        <v>#DIV/0!</v>
      </c>
      <c r="X133" s="33"/>
      <c r="Y133" s="33"/>
      <c r="Z133" s="33"/>
      <c r="AA133" s="1"/>
      <c r="AB133" s="1"/>
    </row>
    <row r="134" spans="1:28" ht="17.25" customHeight="1">
      <c r="A134" s="274">
        <f t="shared" si="44"/>
        <v>7</v>
      </c>
      <c r="B134" s="278">
        <f>'zał 3b-kontrole i kalibracje'!B65</f>
        <v>0</v>
      </c>
      <c r="C134" s="18" t="s">
        <v>28</v>
      </c>
      <c r="D134" s="98">
        <v>8000</v>
      </c>
      <c r="E134" s="98">
        <f>'zał 3b-kontrole i kalibracje'!G65</f>
        <v>0</v>
      </c>
      <c r="F134" s="98">
        <f>'zał 3b-kontrole i kalibracje'!M65</f>
        <v>0</v>
      </c>
      <c r="G134" s="458">
        <v>0.02</v>
      </c>
      <c r="H134" s="98">
        <f t="shared" si="31"/>
        <v>160</v>
      </c>
      <c r="I134" s="98">
        <f t="shared" si="32"/>
        <v>8160</v>
      </c>
      <c r="J134" s="79"/>
      <c r="K134" s="67" t="e">
        <f t="shared" si="33"/>
        <v>#DIV/0!</v>
      </c>
      <c r="L134" s="388"/>
      <c r="M134" s="279"/>
      <c r="N134" s="351">
        <f t="shared" si="34"/>
        <v>0</v>
      </c>
      <c r="O134" s="353">
        <f t="shared" si="35"/>
        <v>0</v>
      </c>
      <c r="P134" s="256" t="e">
        <f t="shared" si="41"/>
        <v>#DIV/0!</v>
      </c>
      <c r="Q134" s="461" t="e">
        <f t="shared" si="36"/>
        <v>#DIV/0!</v>
      </c>
      <c r="R134" s="367" t="e">
        <f t="shared" si="42"/>
        <v>#DIV/0!</v>
      </c>
      <c r="S134" s="367" t="e">
        <f t="shared" si="37"/>
        <v>#DIV/0!</v>
      </c>
      <c r="T134" s="351" t="e">
        <f t="shared" si="38"/>
        <v>#DIV/0!</v>
      </c>
      <c r="U134" s="280">
        <f t="shared" si="39"/>
        <v>0.9803921568627451</v>
      </c>
      <c r="V134" s="281" t="e">
        <f t="shared" si="43"/>
        <v>#DIV/0!</v>
      </c>
      <c r="W134" s="223" t="e">
        <f t="shared" si="40"/>
        <v>#DIV/0!</v>
      </c>
      <c r="X134" s="33"/>
      <c r="Y134" s="33"/>
      <c r="Z134" s="33"/>
      <c r="AA134" s="1"/>
      <c r="AB134" s="1"/>
    </row>
    <row r="135" spans="1:28" ht="17.25" customHeight="1">
      <c r="A135" s="274">
        <f t="shared" si="44"/>
        <v>8</v>
      </c>
      <c r="B135" s="278">
        <f>'zał 3b-kontrole i kalibracje'!B66</f>
        <v>0</v>
      </c>
      <c r="C135" s="18" t="s">
        <v>40</v>
      </c>
      <c r="D135" s="98">
        <v>60000</v>
      </c>
      <c r="E135" s="98">
        <f>'zał 3b-kontrole i kalibracje'!G66</f>
        <v>0</v>
      </c>
      <c r="F135" s="98">
        <f>'zał 3b-kontrole i kalibracje'!M66</f>
        <v>0</v>
      </c>
      <c r="G135" s="458">
        <v>0.02</v>
      </c>
      <c r="H135" s="98">
        <f t="shared" si="31"/>
        <v>1200</v>
      </c>
      <c r="I135" s="98">
        <f t="shared" si="32"/>
        <v>61200</v>
      </c>
      <c r="J135" s="79"/>
      <c r="K135" s="67" t="e">
        <f t="shared" si="33"/>
        <v>#DIV/0!</v>
      </c>
      <c r="L135" s="388"/>
      <c r="M135" s="279"/>
      <c r="N135" s="351">
        <f t="shared" si="34"/>
        <v>0</v>
      </c>
      <c r="O135" s="353">
        <f t="shared" si="35"/>
        <v>0</v>
      </c>
      <c r="P135" s="256" t="e">
        <f t="shared" si="41"/>
        <v>#DIV/0!</v>
      </c>
      <c r="Q135" s="461" t="e">
        <f t="shared" si="36"/>
        <v>#DIV/0!</v>
      </c>
      <c r="R135" s="367" t="e">
        <f t="shared" si="42"/>
        <v>#DIV/0!</v>
      </c>
      <c r="S135" s="367" t="e">
        <f t="shared" si="37"/>
        <v>#DIV/0!</v>
      </c>
      <c r="T135" s="351" t="e">
        <f t="shared" si="38"/>
        <v>#DIV/0!</v>
      </c>
      <c r="U135" s="280">
        <f t="shared" si="39"/>
        <v>0.9803921568627451</v>
      </c>
      <c r="V135" s="281" t="e">
        <f t="shared" si="43"/>
        <v>#DIV/0!</v>
      </c>
      <c r="W135" s="223" t="e">
        <f t="shared" si="40"/>
        <v>#DIV/0!</v>
      </c>
      <c r="X135" s="33"/>
      <c r="Y135" s="33"/>
      <c r="Z135" s="33"/>
      <c r="AA135" s="1"/>
      <c r="AB135" s="1"/>
    </row>
    <row r="136" spans="1:28" ht="17.25" customHeight="1">
      <c r="A136" s="274">
        <f t="shared" si="44"/>
        <v>9</v>
      </c>
      <c r="B136" s="278">
        <f>'zał 3b-kontrole i kalibracje'!B67</f>
        <v>0</v>
      </c>
      <c r="C136" s="18" t="s">
        <v>41</v>
      </c>
      <c r="D136" s="98">
        <v>60000</v>
      </c>
      <c r="E136" s="98">
        <f>'zał 3b-kontrole i kalibracje'!G67</f>
        <v>0</v>
      </c>
      <c r="F136" s="98">
        <f>'zał 3b-kontrole i kalibracje'!M67</f>
        <v>0</v>
      </c>
      <c r="G136" s="458">
        <v>0.02</v>
      </c>
      <c r="H136" s="98">
        <f t="shared" si="31"/>
        <v>1200</v>
      </c>
      <c r="I136" s="98">
        <f t="shared" si="32"/>
        <v>61200</v>
      </c>
      <c r="J136" s="79"/>
      <c r="K136" s="67" t="e">
        <f t="shared" si="33"/>
        <v>#DIV/0!</v>
      </c>
      <c r="L136" s="388"/>
      <c r="M136" s="279"/>
      <c r="N136" s="351">
        <f t="shared" si="34"/>
        <v>0</v>
      </c>
      <c r="O136" s="353">
        <f t="shared" si="35"/>
        <v>0</v>
      </c>
      <c r="P136" s="256" t="e">
        <f t="shared" si="41"/>
        <v>#DIV/0!</v>
      </c>
      <c r="Q136" s="461" t="e">
        <f t="shared" si="36"/>
        <v>#DIV/0!</v>
      </c>
      <c r="R136" s="367" t="e">
        <f t="shared" si="42"/>
        <v>#DIV/0!</v>
      </c>
      <c r="S136" s="367" t="e">
        <f t="shared" si="37"/>
        <v>#DIV/0!</v>
      </c>
      <c r="T136" s="351" t="e">
        <f t="shared" si="38"/>
        <v>#DIV/0!</v>
      </c>
      <c r="U136" s="280">
        <f t="shared" si="39"/>
        <v>0.9803921568627451</v>
      </c>
      <c r="V136" s="281" t="e">
        <f t="shared" si="43"/>
        <v>#DIV/0!</v>
      </c>
      <c r="W136" s="223" t="e">
        <f t="shared" si="40"/>
        <v>#DIV/0!</v>
      </c>
      <c r="X136" s="33"/>
      <c r="Y136" s="33"/>
      <c r="Z136" s="33"/>
      <c r="AA136" s="1"/>
      <c r="AB136" s="1"/>
    </row>
    <row r="137" spans="1:28" ht="17.25" customHeight="1">
      <c r="A137" s="274">
        <f t="shared" si="44"/>
        <v>10</v>
      </c>
      <c r="B137" s="278">
        <f>'zał 3b-kontrole i kalibracje'!B68</f>
        <v>0</v>
      </c>
      <c r="C137" s="18" t="s">
        <v>60</v>
      </c>
      <c r="D137" s="98">
        <v>8000</v>
      </c>
      <c r="E137" s="98">
        <f>'zał 3b-kontrole i kalibracje'!G68</f>
        <v>0</v>
      </c>
      <c r="F137" s="98">
        <f>'zał 3b-kontrole i kalibracje'!M68</f>
        <v>0</v>
      </c>
      <c r="G137" s="458">
        <v>0.02</v>
      </c>
      <c r="H137" s="98">
        <f t="shared" si="31"/>
        <v>160</v>
      </c>
      <c r="I137" s="98">
        <f t="shared" si="32"/>
        <v>8160</v>
      </c>
      <c r="J137" s="79"/>
      <c r="K137" s="67" t="e">
        <f t="shared" si="33"/>
        <v>#DIV/0!</v>
      </c>
      <c r="L137" s="388"/>
      <c r="M137" s="279"/>
      <c r="N137" s="351">
        <f t="shared" si="34"/>
        <v>0</v>
      </c>
      <c r="O137" s="353">
        <f t="shared" si="35"/>
        <v>0</v>
      </c>
      <c r="P137" s="256" t="e">
        <f t="shared" si="41"/>
        <v>#DIV/0!</v>
      </c>
      <c r="Q137" s="461" t="e">
        <f t="shared" si="36"/>
        <v>#DIV/0!</v>
      </c>
      <c r="R137" s="367" t="e">
        <f t="shared" si="42"/>
        <v>#DIV/0!</v>
      </c>
      <c r="S137" s="367" t="e">
        <f t="shared" si="37"/>
        <v>#DIV/0!</v>
      </c>
      <c r="T137" s="351" t="e">
        <f t="shared" si="38"/>
        <v>#DIV/0!</v>
      </c>
      <c r="U137" s="280">
        <f t="shared" si="39"/>
        <v>0.9803921568627451</v>
      </c>
      <c r="V137" s="281" t="e">
        <f t="shared" si="43"/>
        <v>#DIV/0!</v>
      </c>
      <c r="W137" s="223" t="e">
        <f t="shared" si="40"/>
        <v>#DIV/0!</v>
      </c>
      <c r="X137" s="33"/>
      <c r="Y137" s="33"/>
      <c r="Z137" s="33"/>
      <c r="AA137" s="1"/>
      <c r="AB137" s="1"/>
    </row>
    <row r="138" spans="1:28" ht="17.25" customHeight="1">
      <c r="A138" s="274">
        <f t="shared" si="44"/>
        <v>11</v>
      </c>
      <c r="B138" s="278">
        <f>'zał 3b-kontrole i kalibracje'!B69</f>
        <v>0</v>
      </c>
      <c r="C138" s="18" t="s">
        <v>35</v>
      </c>
      <c r="D138" s="98">
        <v>16000</v>
      </c>
      <c r="E138" s="98">
        <f>'zał 3b-kontrole i kalibracje'!G69</f>
        <v>0</v>
      </c>
      <c r="F138" s="98">
        <f>'zał 3b-kontrole i kalibracje'!M69</f>
        <v>0</v>
      </c>
      <c r="G138" s="458">
        <v>0.05</v>
      </c>
      <c r="H138" s="98">
        <f t="shared" si="31"/>
        <v>800</v>
      </c>
      <c r="I138" s="98">
        <f t="shared" si="32"/>
        <v>16800</v>
      </c>
      <c r="J138" s="79"/>
      <c r="K138" s="67" t="e">
        <f t="shared" si="33"/>
        <v>#DIV/0!</v>
      </c>
      <c r="L138" s="388"/>
      <c r="M138" s="279"/>
      <c r="N138" s="351">
        <f t="shared" si="34"/>
        <v>0</v>
      </c>
      <c r="O138" s="353">
        <f t="shared" si="35"/>
        <v>0</v>
      </c>
      <c r="P138" s="256" t="e">
        <f t="shared" si="41"/>
        <v>#DIV/0!</v>
      </c>
      <c r="Q138" s="461" t="e">
        <f t="shared" si="36"/>
        <v>#DIV/0!</v>
      </c>
      <c r="R138" s="367" t="e">
        <f t="shared" si="42"/>
        <v>#DIV/0!</v>
      </c>
      <c r="S138" s="367" t="e">
        <f t="shared" si="37"/>
        <v>#DIV/0!</v>
      </c>
      <c r="T138" s="351" t="e">
        <f t="shared" si="38"/>
        <v>#DIV/0!</v>
      </c>
      <c r="U138" s="280">
        <f t="shared" si="39"/>
        <v>0.9523809523809523</v>
      </c>
      <c r="V138" s="281" t="e">
        <f t="shared" si="43"/>
        <v>#DIV/0!</v>
      </c>
      <c r="W138" s="223" t="e">
        <f t="shared" si="40"/>
        <v>#DIV/0!</v>
      </c>
      <c r="X138" s="33"/>
      <c r="Y138" s="33"/>
      <c r="Z138" s="33"/>
      <c r="AA138" s="1"/>
      <c r="AB138" s="1"/>
    </row>
    <row r="139" spans="1:28" ht="17.25" customHeight="1">
      <c r="A139" s="274">
        <f t="shared" si="44"/>
        <v>12</v>
      </c>
      <c r="B139" s="278">
        <f>'zał 3b-kontrole i kalibracje'!B70</f>
        <v>0</v>
      </c>
      <c r="C139" s="18" t="s">
        <v>61</v>
      </c>
      <c r="D139" s="98">
        <v>10000</v>
      </c>
      <c r="E139" s="98">
        <f>'zał 3b-kontrole i kalibracje'!G70</f>
        <v>0</v>
      </c>
      <c r="F139" s="98">
        <f>'zał 3b-kontrole i kalibracje'!M70</f>
        <v>0</v>
      </c>
      <c r="G139" s="458">
        <v>0.02</v>
      </c>
      <c r="H139" s="98">
        <f t="shared" si="31"/>
        <v>200</v>
      </c>
      <c r="I139" s="98">
        <f t="shared" si="32"/>
        <v>10200</v>
      </c>
      <c r="J139" s="79"/>
      <c r="K139" s="67" t="e">
        <f t="shared" si="33"/>
        <v>#DIV/0!</v>
      </c>
      <c r="L139" s="388"/>
      <c r="M139" s="279"/>
      <c r="N139" s="351">
        <f t="shared" si="34"/>
        <v>0</v>
      </c>
      <c r="O139" s="353">
        <f t="shared" si="35"/>
        <v>0</v>
      </c>
      <c r="P139" s="256" t="e">
        <f t="shared" si="41"/>
        <v>#DIV/0!</v>
      </c>
      <c r="Q139" s="461" t="e">
        <f t="shared" si="36"/>
        <v>#DIV/0!</v>
      </c>
      <c r="R139" s="367" t="e">
        <f t="shared" si="42"/>
        <v>#DIV/0!</v>
      </c>
      <c r="S139" s="367" t="e">
        <f t="shared" si="37"/>
        <v>#DIV/0!</v>
      </c>
      <c r="T139" s="351" t="e">
        <f t="shared" si="38"/>
        <v>#DIV/0!</v>
      </c>
      <c r="U139" s="280">
        <f t="shared" si="39"/>
        <v>0.9803921568627451</v>
      </c>
      <c r="V139" s="281" t="e">
        <f t="shared" si="43"/>
        <v>#DIV/0!</v>
      </c>
      <c r="W139" s="223" t="e">
        <f t="shared" si="40"/>
        <v>#DIV/0!</v>
      </c>
      <c r="X139" s="33"/>
      <c r="Y139" s="33"/>
      <c r="Z139" s="33"/>
      <c r="AA139" s="1"/>
      <c r="AB139" s="1"/>
    </row>
    <row r="140" spans="1:28" ht="17.25" customHeight="1">
      <c r="A140" s="274">
        <f t="shared" si="44"/>
        <v>13</v>
      </c>
      <c r="B140" s="278">
        <f>'zał 3b-kontrole i kalibracje'!B71</f>
        <v>0</v>
      </c>
      <c r="C140" s="18" t="s">
        <v>42</v>
      </c>
      <c r="D140" s="98">
        <v>6000</v>
      </c>
      <c r="E140" s="98">
        <f>'zał 3b-kontrole i kalibracje'!G71</f>
        <v>0</v>
      </c>
      <c r="F140" s="98">
        <f>'zał 3b-kontrole i kalibracje'!M71</f>
        <v>0</v>
      </c>
      <c r="G140" s="458">
        <v>0.02</v>
      </c>
      <c r="H140" s="98">
        <f t="shared" si="31"/>
        <v>120</v>
      </c>
      <c r="I140" s="98">
        <f t="shared" si="32"/>
        <v>6120</v>
      </c>
      <c r="J140" s="79"/>
      <c r="K140" s="67" t="e">
        <f t="shared" si="33"/>
        <v>#DIV/0!</v>
      </c>
      <c r="L140" s="388"/>
      <c r="M140" s="279"/>
      <c r="N140" s="351">
        <f t="shared" si="34"/>
        <v>0</v>
      </c>
      <c r="O140" s="353">
        <f t="shared" si="35"/>
        <v>0</v>
      </c>
      <c r="P140" s="256" t="e">
        <f t="shared" si="41"/>
        <v>#DIV/0!</v>
      </c>
      <c r="Q140" s="461" t="e">
        <f t="shared" si="36"/>
        <v>#DIV/0!</v>
      </c>
      <c r="R140" s="367" t="e">
        <f t="shared" si="42"/>
        <v>#DIV/0!</v>
      </c>
      <c r="S140" s="367" t="e">
        <f t="shared" si="37"/>
        <v>#DIV/0!</v>
      </c>
      <c r="T140" s="351" t="e">
        <f t="shared" si="38"/>
        <v>#DIV/0!</v>
      </c>
      <c r="U140" s="280">
        <f t="shared" si="39"/>
        <v>0.9803921568627451</v>
      </c>
      <c r="V140" s="281" t="e">
        <f t="shared" si="43"/>
        <v>#DIV/0!</v>
      </c>
      <c r="W140" s="223" t="e">
        <f t="shared" si="40"/>
        <v>#DIV/0!</v>
      </c>
      <c r="X140" s="33"/>
      <c r="Y140" s="33"/>
      <c r="Z140" s="33"/>
      <c r="AA140" s="1"/>
      <c r="AB140" s="1"/>
    </row>
    <row r="141" spans="1:28" ht="17.25" customHeight="1">
      <c r="A141" s="274">
        <f t="shared" si="44"/>
        <v>14</v>
      </c>
      <c r="B141" s="278">
        <f>'zał 3b-kontrole i kalibracje'!B72</f>
        <v>0</v>
      </c>
      <c r="C141" s="18" t="s">
        <v>43</v>
      </c>
      <c r="D141" s="98">
        <v>7000</v>
      </c>
      <c r="E141" s="98">
        <f>'zał 3b-kontrole i kalibracje'!G72</f>
        <v>0</v>
      </c>
      <c r="F141" s="98">
        <f>'zał 3b-kontrole i kalibracje'!M72</f>
        <v>0</v>
      </c>
      <c r="G141" s="458">
        <v>0.02</v>
      </c>
      <c r="H141" s="98">
        <f t="shared" si="31"/>
        <v>140</v>
      </c>
      <c r="I141" s="98">
        <f t="shared" si="32"/>
        <v>7140</v>
      </c>
      <c r="J141" s="79"/>
      <c r="K141" s="67" t="e">
        <f t="shared" si="33"/>
        <v>#DIV/0!</v>
      </c>
      <c r="L141" s="388"/>
      <c r="M141" s="279"/>
      <c r="N141" s="351">
        <f t="shared" si="34"/>
        <v>0</v>
      </c>
      <c r="O141" s="353">
        <f t="shared" si="35"/>
        <v>0</v>
      </c>
      <c r="P141" s="256" t="e">
        <f t="shared" si="41"/>
        <v>#DIV/0!</v>
      </c>
      <c r="Q141" s="461" t="e">
        <f t="shared" si="36"/>
        <v>#DIV/0!</v>
      </c>
      <c r="R141" s="367" t="e">
        <f t="shared" si="42"/>
        <v>#DIV/0!</v>
      </c>
      <c r="S141" s="367" t="e">
        <f t="shared" si="37"/>
        <v>#DIV/0!</v>
      </c>
      <c r="T141" s="351" t="e">
        <f t="shared" si="38"/>
        <v>#DIV/0!</v>
      </c>
      <c r="U141" s="280">
        <f t="shared" si="39"/>
        <v>0.9803921568627451</v>
      </c>
      <c r="V141" s="281" t="e">
        <f t="shared" si="43"/>
        <v>#DIV/0!</v>
      </c>
      <c r="W141" s="223" t="e">
        <f t="shared" si="40"/>
        <v>#DIV/0!</v>
      </c>
      <c r="X141" s="33"/>
      <c r="Y141" s="33"/>
      <c r="Z141" s="33"/>
      <c r="AA141" s="1"/>
      <c r="AB141" s="1"/>
    </row>
    <row r="142" spans="1:28" ht="17.25" customHeight="1">
      <c r="A142" s="274">
        <f t="shared" si="44"/>
        <v>15</v>
      </c>
      <c r="B142" s="278">
        <f>'zał 3b-kontrole i kalibracje'!B73</f>
        <v>0</v>
      </c>
      <c r="C142" s="18" t="s">
        <v>44</v>
      </c>
      <c r="D142" s="98">
        <v>7000</v>
      </c>
      <c r="E142" s="98">
        <f>'zał 3b-kontrole i kalibracje'!G73</f>
        <v>0</v>
      </c>
      <c r="F142" s="98">
        <f>'zał 3b-kontrole i kalibracje'!M73</f>
        <v>0</v>
      </c>
      <c r="G142" s="458">
        <v>0.02</v>
      </c>
      <c r="H142" s="98">
        <f t="shared" si="31"/>
        <v>140</v>
      </c>
      <c r="I142" s="98">
        <f t="shared" si="32"/>
        <v>7140</v>
      </c>
      <c r="J142" s="79"/>
      <c r="K142" s="67" t="e">
        <f t="shared" si="33"/>
        <v>#DIV/0!</v>
      </c>
      <c r="L142" s="388"/>
      <c r="M142" s="279"/>
      <c r="N142" s="351">
        <f t="shared" si="34"/>
        <v>0</v>
      </c>
      <c r="O142" s="353">
        <f t="shared" si="35"/>
        <v>0</v>
      </c>
      <c r="P142" s="256" t="e">
        <f t="shared" si="41"/>
        <v>#DIV/0!</v>
      </c>
      <c r="Q142" s="461" t="e">
        <f t="shared" si="36"/>
        <v>#DIV/0!</v>
      </c>
      <c r="R142" s="367" t="e">
        <f t="shared" si="42"/>
        <v>#DIV/0!</v>
      </c>
      <c r="S142" s="367" t="e">
        <f t="shared" si="37"/>
        <v>#DIV/0!</v>
      </c>
      <c r="T142" s="351" t="e">
        <f t="shared" si="38"/>
        <v>#DIV/0!</v>
      </c>
      <c r="U142" s="280">
        <f t="shared" si="39"/>
        <v>0.9803921568627451</v>
      </c>
      <c r="V142" s="281" t="e">
        <f t="shared" si="43"/>
        <v>#DIV/0!</v>
      </c>
      <c r="W142" s="223" t="e">
        <f t="shared" si="40"/>
        <v>#DIV/0!</v>
      </c>
      <c r="X142" s="33"/>
      <c r="Y142" s="33"/>
      <c r="Z142" s="33"/>
      <c r="AA142" s="1"/>
      <c r="AB142" s="1"/>
    </row>
    <row r="143" spans="1:28" ht="17.25" customHeight="1">
      <c r="A143" s="274">
        <f t="shared" si="44"/>
        <v>16</v>
      </c>
      <c r="B143" s="278">
        <f>'zał 3b-kontrole i kalibracje'!B74</f>
        <v>0</v>
      </c>
      <c r="C143" s="18" t="s">
        <v>45</v>
      </c>
      <c r="D143" s="98">
        <v>8000</v>
      </c>
      <c r="E143" s="98">
        <f>'zał 3b-kontrole i kalibracje'!G74</f>
        <v>0</v>
      </c>
      <c r="F143" s="98">
        <f>'zał 3b-kontrole i kalibracje'!M74</f>
        <v>0</v>
      </c>
      <c r="G143" s="458">
        <v>0.02</v>
      </c>
      <c r="H143" s="98">
        <f t="shared" si="31"/>
        <v>160</v>
      </c>
      <c r="I143" s="98">
        <f t="shared" si="32"/>
        <v>8160</v>
      </c>
      <c r="J143" s="79"/>
      <c r="K143" s="67" t="e">
        <f t="shared" si="33"/>
        <v>#DIV/0!</v>
      </c>
      <c r="L143" s="388"/>
      <c r="M143" s="279"/>
      <c r="N143" s="351">
        <f t="shared" si="34"/>
        <v>0</v>
      </c>
      <c r="O143" s="353">
        <f t="shared" si="35"/>
        <v>0</v>
      </c>
      <c r="P143" s="256" t="e">
        <f t="shared" si="41"/>
        <v>#DIV/0!</v>
      </c>
      <c r="Q143" s="461" t="e">
        <f t="shared" si="36"/>
        <v>#DIV/0!</v>
      </c>
      <c r="R143" s="367" t="e">
        <f t="shared" si="42"/>
        <v>#DIV/0!</v>
      </c>
      <c r="S143" s="367" t="e">
        <f t="shared" si="37"/>
        <v>#DIV/0!</v>
      </c>
      <c r="T143" s="351" t="e">
        <f t="shared" si="38"/>
        <v>#DIV/0!</v>
      </c>
      <c r="U143" s="280">
        <f t="shared" si="39"/>
        <v>0.9803921568627451</v>
      </c>
      <c r="V143" s="281" t="e">
        <f t="shared" si="43"/>
        <v>#DIV/0!</v>
      </c>
      <c r="W143" s="223" t="e">
        <f t="shared" si="40"/>
        <v>#DIV/0!</v>
      </c>
      <c r="X143" s="33"/>
      <c r="Y143" s="33"/>
      <c r="Z143" s="33"/>
      <c r="AA143" s="1"/>
      <c r="AB143" s="1"/>
    </row>
    <row r="144" spans="1:28" ht="17.25" customHeight="1">
      <c r="A144" s="274">
        <f t="shared" si="44"/>
        <v>17</v>
      </c>
      <c r="B144" s="278">
        <f>'zał 3b-kontrole i kalibracje'!B75</f>
        <v>0</v>
      </c>
      <c r="C144" s="18" t="s">
        <v>49</v>
      </c>
      <c r="D144" s="98">
        <v>30000</v>
      </c>
      <c r="E144" s="98">
        <f>'zał 3b-kontrole i kalibracje'!G75</f>
        <v>0</v>
      </c>
      <c r="F144" s="98">
        <f>'zał 3b-kontrole i kalibracje'!M75</f>
        <v>0</v>
      </c>
      <c r="G144" s="458">
        <v>0.02</v>
      </c>
      <c r="H144" s="98">
        <f t="shared" si="31"/>
        <v>600</v>
      </c>
      <c r="I144" s="98">
        <f t="shared" si="32"/>
        <v>30600</v>
      </c>
      <c r="J144" s="79"/>
      <c r="K144" s="67" t="e">
        <f t="shared" si="33"/>
        <v>#DIV/0!</v>
      </c>
      <c r="L144" s="388"/>
      <c r="M144" s="279"/>
      <c r="N144" s="351">
        <f t="shared" si="34"/>
        <v>0</v>
      </c>
      <c r="O144" s="353">
        <f t="shared" si="35"/>
        <v>0</v>
      </c>
      <c r="P144" s="256" t="e">
        <f t="shared" si="41"/>
        <v>#DIV/0!</v>
      </c>
      <c r="Q144" s="461" t="e">
        <f t="shared" si="36"/>
        <v>#DIV/0!</v>
      </c>
      <c r="R144" s="367" t="e">
        <f t="shared" si="42"/>
        <v>#DIV/0!</v>
      </c>
      <c r="S144" s="367" t="e">
        <f t="shared" si="37"/>
        <v>#DIV/0!</v>
      </c>
      <c r="T144" s="351" t="e">
        <f t="shared" si="38"/>
        <v>#DIV/0!</v>
      </c>
      <c r="U144" s="280">
        <f t="shared" si="39"/>
        <v>0.9803921568627451</v>
      </c>
      <c r="V144" s="281" t="e">
        <f t="shared" si="43"/>
        <v>#DIV/0!</v>
      </c>
      <c r="W144" s="223" t="e">
        <f t="shared" si="40"/>
        <v>#DIV/0!</v>
      </c>
      <c r="X144" s="33"/>
      <c r="Y144" s="33"/>
      <c r="Z144" s="33"/>
      <c r="AA144" s="1"/>
      <c r="AB144" s="1"/>
    </row>
    <row r="145" spans="1:28" ht="17.25" customHeight="1">
      <c r="A145" s="274">
        <f t="shared" si="44"/>
        <v>18</v>
      </c>
      <c r="B145" s="278">
        <f>'zał 3b-kontrole i kalibracje'!B76</f>
        <v>0</v>
      </c>
      <c r="C145" s="18" t="s">
        <v>50</v>
      </c>
      <c r="D145" s="98">
        <v>7000</v>
      </c>
      <c r="E145" s="98">
        <f>'zał 3b-kontrole i kalibracje'!G76</f>
        <v>0</v>
      </c>
      <c r="F145" s="98">
        <f>'zał 3b-kontrole i kalibracje'!M76</f>
        <v>0</v>
      </c>
      <c r="G145" s="458">
        <v>0.02</v>
      </c>
      <c r="H145" s="98">
        <f t="shared" si="31"/>
        <v>140</v>
      </c>
      <c r="I145" s="98">
        <f t="shared" si="32"/>
        <v>7140</v>
      </c>
      <c r="J145" s="79"/>
      <c r="K145" s="67" t="e">
        <f t="shared" si="33"/>
        <v>#DIV/0!</v>
      </c>
      <c r="L145" s="388"/>
      <c r="M145" s="279"/>
      <c r="N145" s="351">
        <f t="shared" si="34"/>
        <v>0</v>
      </c>
      <c r="O145" s="353">
        <f t="shared" si="35"/>
        <v>0</v>
      </c>
      <c r="P145" s="256" t="e">
        <f t="shared" si="41"/>
        <v>#DIV/0!</v>
      </c>
      <c r="Q145" s="461" t="e">
        <f t="shared" si="36"/>
        <v>#DIV/0!</v>
      </c>
      <c r="R145" s="367" t="e">
        <f t="shared" si="42"/>
        <v>#DIV/0!</v>
      </c>
      <c r="S145" s="367" t="e">
        <f t="shared" si="37"/>
        <v>#DIV/0!</v>
      </c>
      <c r="T145" s="351" t="e">
        <f t="shared" si="38"/>
        <v>#DIV/0!</v>
      </c>
      <c r="U145" s="280">
        <f t="shared" si="39"/>
        <v>0.9803921568627451</v>
      </c>
      <c r="V145" s="281" t="e">
        <f t="shared" si="43"/>
        <v>#DIV/0!</v>
      </c>
      <c r="W145" s="223" t="e">
        <f t="shared" si="40"/>
        <v>#DIV/0!</v>
      </c>
      <c r="X145" s="33"/>
      <c r="Y145" s="33"/>
      <c r="Z145" s="33"/>
      <c r="AA145" s="1"/>
      <c r="AB145" s="1"/>
    </row>
    <row r="146" spans="1:28" ht="17.25" customHeight="1">
      <c r="A146" s="274">
        <f t="shared" si="44"/>
        <v>19</v>
      </c>
      <c r="B146" s="278">
        <f>'zał 3b-kontrole i kalibracje'!B77</f>
        <v>0</v>
      </c>
      <c r="C146" s="18" t="s">
        <v>51</v>
      </c>
      <c r="D146" s="98">
        <v>8000</v>
      </c>
      <c r="E146" s="98">
        <f>'zał 3b-kontrole i kalibracje'!G77</f>
        <v>0</v>
      </c>
      <c r="F146" s="98">
        <f>'zał 3b-kontrole i kalibracje'!M77</f>
        <v>0</v>
      </c>
      <c r="G146" s="458">
        <v>0.02</v>
      </c>
      <c r="H146" s="98">
        <f t="shared" si="31"/>
        <v>160</v>
      </c>
      <c r="I146" s="98">
        <f t="shared" si="32"/>
        <v>8160</v>
      </c>
      <c r="J146" s="79"/>
      <c r="K146" s="67" t="e">
        <f t="shared" si="33"/>
        <v>#DIV/0!</v>
      </c>
      <c r="L146" s="388"/>
      <c r="M146" s="279"/>
      <c r="N146" s="351">
        <f t="shared" si="34"/>
        <v>0</v>
      </c>
      <c r="O146" s="353">
        <f t="shared" si="35"/>
        <v>0</v>
      </c>
      <c r="P146" s="256" t="e">
        <f t="shared" si="41"/>
        <v>#DIV/0!</v>
      </c>
      <c r="Q146" s="461" t="e">
        <f t="shared" si="36"/>
        <v>#DIV/0!</v>
      </c>
      <c r="R146" s="367" t="e">
        <f t="shared" si="42"/>
        <v>#DIV/0!</v>
      </c>
      <c r="S146" s="367" t="e">
        <f t="shared" si="37"/>
        <v>#DIV/0!</v>
      </c>
      <c r="T146" s="351" t="e">
        <f t="shared" si="38"/>
        <v>#DIV/0!</v>
      </c>
      <c r="U146" s="280">
        <f t="shared" si="39"/>
        <v>0.9803921568627451</v>
      </c>
      <c r="V146" s="281" t="e">
        <f t="shared" si="43"/>
        <v>#DIV/0!</v>
      </c>
      <c r="W146" s="223" t="e">
        <f t="shared" si="40"/>
        <v>#DIV/0!</v>
      </c>
      <c r="X146" s="33"/>
      <c r="Y146" s="33"/>
      <c r="Z146" s="33"/>
      <c r="AA146" s="1"/>
      <c r="AB146" s="1"/>
    </row>
    <row r="147" spans="1:28" ht="17.25" customHeight="1">
      <c r="A147" s="274">
        <f t="shared" si="44"/>
        <v>20</v>
      </c>
      <c r="B147" s="278">
        <f>'zał 3b-kontrole i kalibracje'!B78</f>
        <v>0</v>
      </c>
      <c r="C147" s="18" t="s">
        <v>52</v>
      </c>
      <c r="D147" s="98">
        <v>15000</v>
      </c>
      <c r="E147" s="98">
        <f>'zał 3b-kontrole i kalibracje'!G78</f>
        <v>0</v>
      </c>
      <c r="F147" s="98">
        <f>'zał 3b-kontrole i kalibracje'!M78</f>
        <v>0</v>
      </c>
      <c r="G147" s="458">
        <v>0.02</v>
      </c>
      <c r="H147" s="98">
        <f t="shared" si="31"/>
        <v>300</v>
      </c>
      <c r="I147" s="98">
        <f t="shared" si="32"/>
        <v>15300</v>
      </c>
      <c r="J147" s="79"/>
      <c r="K147" s="67" t="e">
        <f t="shared" si="33"/>
        <v>#DIV/0!</v>
      </c>
      <c r="L147" s="388"/>
      <c r="M147" s="279"/>
      <c r="N147" s="351">
        <f t="shared" si="34"/>
        <v>0</v>
      </c>
      <c r="O147" s="353">
        <f t="shared" si="35"/>
        <v>0</v>
      </c>
      <c r="P147" s="256" t="e">
        <f t="shared" si="41"/>
        <v>#DIV/0!</v>
      </c>
      <c r="Q147" s="461" t="e">
        <f t="shared" si="36"/>
        <v>#DIV/0!</v>
      </c>
      <c r="R147" s="367" t="e">
        <f t="shared" si="42"/>
        <v>#DIV/0!</v>
      </c>
      <c r="S147" s="367" t="e">
        <f t="shared" si="37"/>
        <v>#DIV/0!</v>
      </c>
      <c r="T147" s="351" t="e">
        <f t="shared" si="38"/>
        <v>#DIV/0!</v>
      </c>
      <c r="U147" s="280">
        <f t="shared" si="39"/>
        <v>0.9803921568627451</v>
      </c>
      <c r="V147" s="281" t="e">
        <f t="shared" si="43"/>
        <v>#DIV/0!</v>
      </c>
      <c r="W147" s="223" t="e">
        <f t="shared" si="40"/>
        <v>#DIV/0!</v>
      </c>
      <c r="X147" s="33"/>
      <c r="Y147" s="33"/>
      <c r="Z147" s="33"/>
      <c r="AA147" s="1"/>
      <c r="AB147" s="1"/>
    </row>
    <row r="148" spans="1:28" ht="17.25" customHeight="1">
      <c r="A148" s="274">
        <f t="shared" si="44"/>
        <v>21</v>
      </c>
      <c r="B148" s="278">
        <f>'zał 3b-kontrole i kalibracje'!B79</f>
        <v>0</v>
      </c>
      <c r="C148" s="18" t="s">
        <v>46</v>
      </c>
      <c r="D148" s="98">
        <v>16000</v>
      </c>
      <c r="E148" s="98">
        <f>'zał 3b-kontrole i kalibracje'!G79</f>
        <v>0</v>
      </c>
      <c r="F148" s="98">
        <f>'zał 3b-kontrole i kalibracje'!M79</f>
        <v>0</v>
      </c>
      <c r="G148" s="458">
        <v>0.02</v>
      </c>
      <c r="H148" s="98">
        <f t="shared" si="31"/>
        <v>320</v>
      </c>
      <c r="I148" s="98">
        <f t="shared" si="32"/>
        <v>16320</v>
      </c>
      <c r="J148" s="79"/>
      <c r="K148" s="67" t="e">
        <f t="shared" si="33"/>
        <v>#DIV/0!</v>
      </c>
      <c r="L148" s="388"/>
      <c r="M148" s="279"/>
      <c r="N148" s="351">
        <f t="shared" si="34"/>
        <v>0</v>
      </c>
      <c r="O148" s="353">
        <f t="shared" si="35"/>
        <v>0</v>
      </c>
      <c r="P148" s="256" t="e">
        <f t="shared" si="41"/>
        <v>#DIV/0!</v>
      </c>
      <c r="Q148" s="461" t="e">
        <f t="shared" si="36"/>
        <v>#DIV/0!</v>
      </c>
      <c r="R148" s="367" t="e">
        <f t="shared" si="42"/>
        <v>#DIV/0!</v>
      </c>
      <c r="S148" s="367" t="e">
        <f t="shared" si="37"/>
        <v>#DIV/0!</v>
      </c>
      <c r="T148" s="351" t="e">
        <f t="shared" si="38"/>
        <v>#DIV/0!</v>
      </c>
      <c r="U148" s="280">
        <f t="shared" si="39"/>
        <v>0.9803921568627451</v>
      </c>
      <c r="V148" s="281" t="e">
        <f t="shared" si="43"/>
        <v>#DIV/0!</v>
      </c>
      <c r="W148" s="223" t="e">
        <f t="shared" si="40"/>
        <v>#DIV/0!</v>
      </c>
      <c r="X148" s="33"/>
      <c r="Y148" s="33"/>
      <c r="Z148" s="33"/>
      <c r="AA148" s="1"/>
      <c r="AB148" s="1"/>
    </row>
    <row r="149" spans="1:28" ht="17.25" customHeight="1">
      <c r="A149" s="274">
        <f t="shared" si="44"/>
        <v>22</v>
      </c>
      <c r="B149" s="278">
        <f>'zał 3b-kontrole i kalibracje'!B80</f>
        <v>0</v>
      </c>
      <c r="C149" s="18" t="s">
        <v>47</v>
      </c>
      <c r="D149" s="98">
        <v>33000</v>
      </c>
      <c r="E149" s="98">
        <f>'zał 3b-kontrole i kalibracje'!G80</f>
        <v>0</v>
      </c>
      <c r="F149" s="98">
        <f>'zał 3b-kontrole i kalibracje'!M80</f>
        <v>0</v>
      </c>
      <c r="G149" s="458">
        <v>0.02</v>
      </c>
      <c r="H149" s="98">
        <f t="shared" si="31"/>
        <v>660</v>
      </c>
      <c r="I149" s="98">
        <f t="shared" si="32"/>
        <v>33660</v>
      </c>
      <c r="J149" s="79"/>
      <c r="K149" s="67" t="e">
        <f t="shared" si="33"/>
        <v>#DIV/0!</v>
      </c>
      <c r="L149" s="388"/>
      <c r="M149" s="279"/>
      <c r="N149" s="351">
        <f t="shared" si="34"/>
        <v>0</v>
      </c>
      <c r="O149" s="353">
        <f t="shared" si="35"/>
        <v>0</v>
      </c>
      <c r="P149" s="256" t="e">
        <f t="shared" si="41"/>
        <v>#DIV/0!</v>
      </c>
      <c r="Q149" s="461" t="e">
        <f t="shared" si="36"/>
        <v>#DIV/0!</v>
      </c>
      <c r="R149" s="367" t="e">
        <f t="shared" si="42"/>
        <v>#DIV/0!</v>
      </c>
      <c r="S149" s="367" t="e">
        <f t="shared" si="37"/>
        <v>#DIV/0!</v>
      </c>
      <c r="T149" s="351" t="e">
        <f t="shared" si="38"/>
        <v>#DIV/0!</v>
      </c>
      <c r="U149" s="280">
        <f t="shared" si="39"/>
        <v>0.9803921568627451</v>
      </c>
      <c r="V149" s="281" t="e">
        <f t="shared" si="43"/>
        <v>#DIV/0!</v>
      </c>
      <c r="W149" s="223" t="e">
        <f t="shared" si="40"/>
        <v>#DIV/0!</v>
      </c>
      <c r="X149" s="33"/>
      <c r="Y149" s="33"/>
      <c r="Z149" s="33"/>
      <c r="AA149" s="1"/>
      <c r="AB149" s="1"/>
    </row>
    <row r="150" spans="1:28" ht="17.25" customHeight="1">
      <c r="A150" s="274">
        <f t="shared" si="44"/>
        <v>23</v>
      </c>
      <c r="B150" s="278">
        <f>'zał 3b-kontrole i kalibracje'!B81</f>
        <v>0</v>
      </c>
      <c r="C150" s="18" t="s">
        <v>48</v>
      </c>
      <c r="D150" s="98">
        <v>25000</v>
      </c>
      <c r="E150" s="98">
        <f>'zał 3b-kontrole i kalibracje'!G81</f>
        <v>0</v>
      </c>
      <c r="F150" s="98">
        <f>'zał 3b-kontrole i kalibracje'!M81</f>
        <v>0</v>
      </c>
      <c r="G150" s="458">
        <v>0.02</v>
      </c>
      <c r="H150" s="98">
        <f t="shared" si="31"/>
        <v>500</v>
      </c>
      <c r="I150" s="98">
        <f t="shared" si="32"/>
        <v>25500</v>
      </c>
      <c r="J150" s="79"/>
      <c r="K150" s="67" t="e">
        <f t="shared" si="33"/>
        <v>#DIV/0!</v>
      </c>
      <c r="L150" s="388"/>
      <c r="M150" s="279"/>
      <c r="N150" s="351">
        <f t="shared" si="34"/>
        <v>0</v>
      </c>
      <c r="O150" s="353">
        <f t="shared" si="35"/>
        <v>0</v>
      </c>
      <c r="P150" s="256" t="e">
        <f t="shared" si="41"/>
        <v>#DIV/0!</v>
      </c>
      <c r="Q150" s="461" t="e">
        <f t="shared" si="36"/>
        <v>#DIV/0!</v>
      </c>
      <c r="R150" s="367" t="e">
        <f t="shared" si="42"/>
        <v>#DIV/0!</v>
      </c>
      <c r="S150" s="367" t="e">
        <f t="shared" si="37"/>
        <v>#DIV/0!</v>
      </c>
      <c r="T150" s="351" t="e">
        <f t="shared" si="38"/>
        <v>#DIV/0!</v>
      </c>
      <c r="U150" s="280">
        <f t="shared" si="39"/>
        <v>0.9803921568627451</v>
      </c>
      <c r="V150" s="281" t="e">
        <f t="shared" si="43"/>
        <v>#DIV/0!</v>
      </c>
      <c r="W150" s="223" t="e">
        <f t="shared" si="40"/>
        <v>#DIV/0!</v>
      </c>
      <c r="X150" s="33"/>
      <c r="Y150" s="33"/>
      <c r="Z150" s="33"/>
      <c r="AA150" s="1"/>
      <c r="AB150" s="1"/>
    </row>
    <row r="151" spans="1:28" ht="17.25" customHeight="1">
      <c r="A151" s="274">
        <f t="shared" si="44"/>
        <v>24</v>
      </c>
      <c r="B151" s="278">
        <f>'zał 3b-kontrole i kalibracje'!B82</f>
        <v>0</v>
      </c>
      <c r="C151" s="18" t="s">
        <v>53</v>
      </c>
      <c r="D151" s="98">
        <v>27000</v>
      </c>
      <c r="E151" s="98">
        <f>'zał 3b-kontrole i kalibracje'!G82</f>
        <v>0</v>
      </c>
      <c r="F151" s="98">
        <f>'zał 3b-kontrole i kalibracje'!M82</f>
        <v>0</v>
      </c>
      <c r="G151" s="458">
        <v>0.02</v>
      </c>
      <c r="H151" s="98">
        <f t="shared" si="31"/>
        <v>540</v>
      </c>
      <c r="I151" s="98">
        <f t="shared" si="32"/>
        <v>27540</v>
      </c>
      <c r="J151" s="79"/>
      <c r="K151" s="67" t="e">
        <f t="shared" si="33"/>
        <v>#DIV/0!</v>
      </c>
      <c r="L151" s="388"/>
      <c r="M151" s="279"/>
      <c r="N151" s="351">
        <f t="shared" si="34"/>
        <v>0</v>
      </c>
      <c r="O151" s="353">
        <f t="shared" si="35"/>
        <v>0</v>
      </c>
      <c r="P151" s="256" t="e">
        <f t="shared" si="41"/>
        <v>#DIV/0!</v>
      </c>
      <c r="Q151" s="461" t="e">
        <f t="shared" si="36"/>
        <v>#DIV/0!</v>
      </c>
      <c r="R151" s="367" t="e">
        <f t="shared" si="42"/>
        <v>#DIV/0!</v>
      </c>
      <c r="S151" s="367" t="e">
        <f t="shared" si="37"/>
        <v>#DIV/0!</v>
      </c>
      <c r="T151" s="351" t="e">
        <f t="shared" si="38"/>
        <v>#DIV/0!</v>
      </c>
      <c r="U151" s="280">
        <f t="shared" si="39"/>
        <v>0.9803921568627451</v>
      </c>
      <c r="V151" s="281" t="e">
        <f t="shared" si="43"/>
        <v>#DIV/0!</v>
      </c>
      <c r="W151" s="223" t="e">
        <f t="shared" si="40"/>
        <v>#DIV/0!</v>
      </c>
      <c r="X151" s="33"/>
      <c r="Y151" s="33"/>
      <c r="Z151" s="33"/>
      <c r="AA151" s="1"/>
      <c r="AB151" s="1"/>
    </row>
    <row r="152" spans="1:28" ht="17.25" customHeight="1">
      <c r="A152" s="274">
        <f t="shared" si="44"/>
        <v>25</v>
      </c>
      <c r="B152" s="278">
        <f>'zał 3b-kontrole i kalibracje'!B83</f>
        <v>0</v>
      </c>
      <c r="C152" s="18" t="s">
        <v>54</v>
      </c>
      <c r="D152" s="98">
        <v>27000</v>
      </c>
      <c r="E152" s="98">
        <f>'zał 3b-kontrole i kalibracje'!G83</f>
        <v>0</v>
      </c>
      <c r="F152" s="98">
        <f>'zał 3b-kontrole i kalibracje'!M83</f>
        <v>0</v>
      </c>
      <c r="G152" s="458">
        <v>0.02</v>
      </c>
      <c r="H152" s="98">
        <f t="shared" si="31"/>
        <v>540</v>
      </c>
      <c r="I152" s="98">
        <f t="shared" si="32"/>
        <v>27540</v>
      </c>
      <c r="J152" s="79"/>
      <c r="K152" s="67" t="e">
        <f t="shared" si="33"/>
        <v>#DIV/0!</v>
      </c>
      <c r="L152" s="388"/>
      <c r="M152" s="279"/>
      <c r="N152" s="351">
        <f t="shared" si="34"/>
        <v>0</v>
      </c>
      <c r="O152" s="353">
        <f t="shared" si="35"/>
        <v>0</v>
      </c>
      <c r="P152" s="256" t="e">
        <f t="shared" si="41"/>
        <v>#DIV/0!</v>
      </c>
      <c r="Q152" s="461" t="e">
        <f t="shared" si="36"/>
        <v>#DIV/0!</v>
      </c>
      <c r="R152" s="367" t="e">
        <f t="shared" si="42"/>
        <v>#DIV/0!</v>
      </c>
      <c r="S152" s="367" t="e">
        <f t="shared" si="37"/>
        <v>#DIV/0!</v>
      </c>
      <c r="T152" s="351" t="e">
        <f t="shared" si="38"/>
        <v>#DIV/0!</v>
      </c>
      <c r="U152" s="280">
        <f t="shared" si="39"/>
        <v>0.9803921568627451</v>
      </c>
      <c r="V152" s="281" t="e">
        <f t="shared" si="43"/>
        <v>#DIV/0!</v>
      </c>
      <c r="W152" s="223" t="e">
        <f t="shared" si="40"/>
        <v>#DIV/0!</v>
      </c>
      <c r="X152" s="33"/>
      <c r="Y152" s="33"/>
      <c r="Z152" s="33"/>
      <c r="AA152" s="1"/>
      <c r="AB152" s="1"/>
    </row>
    <row r="153" spans="1:28" ht="17.25" customHeight="1">
      <c r="A153" s="274">
        <f t="shared" si="44"/>
        <v>26</v>
      </c>
      <c r="B153" s="278">
        <f>'zał 3b-kontrole i kalibracje'!B84</f>
        <v>0</v>
      </c>
      <c r="C153" s="18" t="s">
        <v>59</v>
      </c>
      <c r="D153" s="98">
        <v>4000</v>
      </c>
      <c r="E153" s="101">
        <f>'zał 3b-kontrole i kalibracje'!G84</f>
        <v>0</v>
      </c>
      <c r="F153" s="98">
        <f>'zał 3b-kontrole i kalibracje'!M84</f>
        <v>0</v>
      </c>
      <c r="G153" s="458">
        <v>0.02</v>
      </c>
      <c r="H153" s="98">
        <f t="shared" si="31"/>
        <v>80</v>
      </c>
      <c r="I153" s="98">
        <f t="shared" si="32"/>
        <v>4080</v>
      </c>
      <c r="J153" s="79"/>
      <c r="K153" s="67" t="e">
        <f t="shared" si="33"/>
        <v>#DIV/0!</v>
      </c>
      <c r="L153" s="388"/>
      <c r="M153" s="279"/>
      <c r="N153" s="351">
        <f t="shared" si="34"/>
        <v>0</v>
      </c>
      <c r="O153" s="353">
        <f t="shared" si="35"/>
        <v>0</v>
      </c>
      <c r="P153" s="256" t="e">
        <f t="shared" si="41"/>
        <v>#DIV/0!</v>
      </c>
      <c r="Q153" s="461" t="e">
        <f t="shared" si="36"/>
        <v>#DIV/0!</v>
      </c>
      <c r="R153" s="367" t="e">
        <f t="shared" si="42"/>
        <v>#DIV/0!</v>
      </c>
      <c r="S153" s="367" t="e">
        <f t="shared" si="37"/>
        <v>#DIV/0!</v>
      </c>
      <c r="T153" s="351" t="e">
        <f t="shared" si="38"/>
        <v>#DIV/0!</v>
      </c>
      <c r="U153" s="280">
        <f t="shared" si="39"/>
        <v>0.9803921568627451</v>
      </c>
      <c r="V153" s="281" t="e">
        <f t="shared" si="43"/>
        <v>#DIV/0!</v>
      </c>
      <c r="W153" s="223" t="e">
        <f t="shared" si="40"/>
        <v>#DIV/0!</v>
      </c>
      <c r="X153" s="33"/>
      <c r="Y153" s="33"/>
      <c r="Z153" s="33"/>
      <c r="AA153" s="1"/>
      <c r="AB153" s="1"/>
    </row>
    <row r="154" spans="1:28" ht="17.25" customHeight="1">
      <c r="A154" s="274">
        <f t="shared" si="44"/>
        <v>27</v>
      </c>
      <c r="B154" s="278">
        <f>'zał 3b-kontrole i kalibracje'!B85</f>
        <v>0</v>
      </c>
      <c r="C154" s="18" t="s">
        <v>34</v>
      </c>
      <c r="D154" s="98">
        <v>5000</v>
      </c>
      <c r="E154" s="98">
        <f>'zał 3b-kontrole i kalibracje'!G85</f>
        <v>0</v>
      </c>
      <c r="F154" s="98">
        <f>'zał 3b-kontrole i kalibracje'!M85</f>
        <v>0</v>
      </c>
      <c r="G154" s="458">
        <v>0.05</v>
      </c>
      <c r="H154" s="98">
        <f t="shared" si="31"/>
        <v>250</v>
      </c>
      <c r="I154" s="98">
        <f t="shared" si="32"/>
        <v>5250</v>
      </c>
      <c r="J154" s="79"/>
      <c r="K154" s="67" t="e">
        <f t="shared" si="33"/>
        <v>#DIV/0!</v>
      </c>
      <c r="L154" s="388"/>
      <c r="M154" s="279"/>
      <c r="N154" s="351">
        <f t="shared" si="34"/>
        <v>0</v>
      </c>
      <c r="O154" s="353">
        <f t="shared" si="35"/>
        <v>0</v>
      </c>
      <c r="P154" s="256" t="e">
        <f t="shared" si="41"/>
        <v>#DIV/0!</v>
      </c>
      <c r="Q154" s="461" t="e">
        <f t="shared" si="36"/>
        <v>#DIV/0!</v>
      </c>
      <c r="R154" s="367" t="e">
        <f t="shared" si="42"/>
        <v>#DIV/0!</v>
      </c>
      <c r="S154" s="367" t="e">
        <f t="shared" si="37"/>
        <v>#DIV/0!</v>
      </c>
      <c r="T154" s="351" t="e">
        <f t="shared" si="38"/>
        <v>#DIV/0!</v>
      </c>
      <c r="U154" s="280">
        <f t="shared" si="39"/>
        <v>0.9523809523809523</v>
      </c>
      <c r="V154" s="281" t="e">
        <f t="shared" si="43"/>
        <v>#DIV/0!</v>
      </c>
      <c r="W154" s="223" t="e">
        <f t="shared" si="40"/>
        <v>#DIV/0!</v>
      </c>
      <c r="X154" s="33"/>
      <c r="Y154" s="33"/>
      <c r="Z154" s="33"/>
      <c r="AA154" s="1"/>
      <c r="AB154" s="1"/>
    </row>
    <row r="155" spans="1:28" ht="17.25" customHeight="1">
      <c r="A155" s="274">
        <f t="shared" si="44"/>
        <v>28</v>
      </c>
      <c r="B155" s="278">
        <f>'zał 3b-kontrole i kalibracje'!B86</f>
        <v>0</v>
      </c>
      <c r="C155" s="18" t="s">
        <v>24</v>
      </c>
      <c r="D155" s="98">
        <v>3000</v>
      </c>
      <c r="E155" s="98">
        <f>'zał 3b-kontrole i kalibracje'!G86</f>
        <v>0</v>
      </c>
      <c r="F155" s="98">
        <f>'zał 3b-kontrole i kalibracje'!M86</f>
        <v>0</v>
      </c>
      <c r="G155" s="458">
        <v>0.05</v>
      </c>
      <c r="H155" s="98">
        <f t="shared" si="31"/>
        <v>150</v>
      </c>
      <c r="I155" s="98">
        <f t="shared" si="32"/>
        <v>3150</v>
      </c>
      <c r="J155" s="79"/>
      <c r="K155" s="67" t="e">
        <f t="shared" si="33"/>
        <v>#DIV/0!</v>
      </c>
      <c r="L155" s="388"/>
      <c r="M155" s="279"/>
      <c r="N155" s="351">
        <f t="shared" si="34"/>
        <v>0</v>
      </c>
      <c r="O155" s="353">
        <f t="shared" si="35"/>
        <v>0</v>
      </c>
      <c r="P155" s="256" t="e">
        <f t="shared" si="41"/>
        <v>#DIV/0!</v>
      </c>
      <c r="Q155" s="461" t="e">
        <f t="shared" si="36"/>
        <v>#DIV/0!</v>
      </c>
      <c r="R155" s="367" t="e">
        <f t="shared" si="42"/>
        <v>#DIV/0!</v>
      </c>
      <c r="S155" s="367" t="e">
        <f t="shared" si="37"/>
        <v>#DIV/0!</v>
      </c>
      <c r="T155" s="351" t="e">
        <f t="shared" si="38"/>
        <v>#DIV/0!</v>
      </c>
      <c r="U155" s="280">
        <f t="shared" si="39"/>
        <v>0.9523809523809523</v>
      </c>
      <c r="V155" s="281" t="e">
        <f t="shared" si="43"/>
        <v>#DIV/0!</v>
      </c>
      <c r="W155" s="223" t="e">
        <f t="shared" si="40"/>
        <v>#DIV/0!</v>
      </c>
      <c r="X155" s="33"/>
      <c r="Y155" s="33"/>
      <c r="Z155" s="33"/>
      <c r="AA155" s="1"/>
      <c r="AB155" s="1"/>
    </row>
    <row r="156" spans="1:28" ht="17.25" customHeight="1">
      <c r="A156" s="274">
        <f t="shared" si="44"/>
        <v>29</v>
      </c>
      <c r="B156" s="278">
        <f>'zał 3b-kontrole i kalibracje'!B87</f>
        <v>0</v>
      </c>
      <c r="C156" s="18" t="s">
        <v>55</v>
      </c>
      <c r="D156" s="98">
        <v>3000</v>
      </c>
      <c r="E156" s="98">
        <f>'zał 3b-kontrole i kalibracje'!G87</f>
        <v>0</v>
      </c>
      <c r="F156" s="98">
        <f>'zał 3b-kontrole i kalibracje'!M87</f>
        <v>0</v>
      </c>
      <c r="G156" s="458">
        <v>0.02</v>
      </c>
      <c r="H156" s="98">
        <f t="shared" si="31"/>
        <v>60</v>
      </c>
      <c r="I156" s="98">
        <f t="shared" si="32"/>
        <v>3060</v>
      </c>
      <c r="J156" s="79"/>
      <c r="K156" s="67" t="e">
        <f t="shared" si="33"/>
        <v>#DIV/0!</v>
      </c>
      <c r="L156" s="388"/>
      <c r="M156" s="279"/>
      <c r="N156" s="351">
        <f t="shared" si="34"/>
        <v>0</v>
      </c>
      <c r="O156" s="353">
        <f t="shared" si="35"/>
        <v>0</v>
      </c>
      <c r="P156" s="256" t="e">
        <f t="shared" si="41"/>
        <v>#DIV/0!</v>
      </c>
      <c r="Q156" s="461" t="e">
        <f t="shared" si="36"/>
        <v>#DIV/0!</v>
      </c>
      <c r="R156" s="367" t="e">
        <f t="shared" si="42"/>
        <v>#DIV/0!</v>
      </c>
      <c r="S156" s="367" t="e">
        <f t="shared" si="37"/>
        <v>#DIV/0!</v>
      </c>
      <c r="T156" s="351" t="e">
        <f t="shared" si="38"/>
        <v>#DIV/0!</v>
      </c>
      <c r="U156" s="280">
        <f t="shared" si="39"/>
        <v>0.9803921568627451</v>
      </c>
      <c r="V156" s="281" t="e">
        <f t="shared" si="43"/>
        <v>#DIV/0!</v>
      </c>
      <c r="W156" s="223" t="e">
        <f t="shared" si="40"/>
        <v>#DIV/0!</v>
      </c>
      <c r="X156" s="33"/>
      <c r="Y156" s="33"/>
      <c r="Z156" s="33"/>
      <c r="AA156" s="1"/>
      <c r="AB156" s="1"/>
    </row>
    <row r="157" spans="1:28" ht="17.25" customHeight="1">
      <c r="A157" s="274">
        <f t="shared" si="44"/>
        <v>30</v>
      </c>
      <c r="B157" s="278">
        <f>'zał 3b-kontrole i kalibracje'!B88</f>
        <v>0</v>
      </c>
      <c r="C157" s="18" t="s">
        <v>56</v>
      </c>
      <c r="D157" s="98">
        <v>120000</v>
      </c>
      <c r="E157" s="98">
        <f>'zał 3b-kontrole i kalibracje'!G88</f>
        <v>0</v>
      </c>
      <c r="F157" s="98">
        <f>'zał 3b-kontrole i kalibracje'!M88</f>
        <v>0</v>
      </c>
      <c r="G157" s="458">
        <v>0.05</v>
      </c>
      <c r="H157" s="98">
        <f t="shared" si="31"/>
        <v>6000</v>
      </c>
      <c r="I157" s="98">
        <f t="shared" si="32"/>
        <v>126000</v>
      </c>
      <c r="J157" s="79"/>
      <c r="K157" s="67" t="e">
        <f t="shared" si="33"/>
        <v>#DIV/0!</v>
      </c>
      <c r="L157" s="388"/>
      <c r="M157" s="279"/>
      <c r="N157" s="351">
        <f t="shared" si="34"/>
        <v>0</v>
      </c>
      <c r="O157" s="353">
        <f t="shared" si="35"/>
        <v>0</v>
      </c>
      <c r="P157" s="256" t="e">
        <f t="shared" si="41"/>
        <v>#DIV/0!</v>
      </c>
      <c r="Q157" s="461" t="e">
        <f t="shared" si="36"/>
        <v>#DIV/0!</v>
      </c>
      <c r="R157" s="367" t="e">
        <f t="shared" si="42"/>
        <v>#DIV/0!</v>
      </c>
      <c r="S157" s="367" t="e">
        <f t="shared" si="37"/>
        <v>#DIV/0!</v>
      </c>
      <c r="T157" s="351" t="e">
        <f t="shared" si="38"/>
        <v>#DIV/0!</v>
      </c>
      <c r="U157" s="280">
        <f t="shared" si="39"/>
        <v>0.9523809523809523</v>
      </c>
      <c r="V157" s="281" t="e">
        <f t="shared" si="43"/>
        <v>#DIV/0!</v>
      </c>
      <c r="W157" s="223" t="e">
        <f t="shared" si="40"/>
        <v>#DIV/0!</v>
      </c>
      <c r="X157" s="33"/>
      <c r="Y157" s="33"/>
      <c r="Z157" s="33"/>
      <c r="AA157" s="1"/>
      <c r="AB157" s="1"/>
    </row>
    <row r="158" spans="1:28" ht="17.25" customHeight="1">
      <c r="A158" s="274">
        <f t="shared" si="44"/>
        <v>31</v>
      </c>
      <c r="B158" s="278">
        <f>'zał 3b-kontrole i kalibracje'!B89</f>
        <v>0</v>
      </c>
      <c r="C158" s="18" t="s">
        <v>57</v>
      </c>
      <c r="D158" s="98">
        <v>8000</v>
      </c>
      <c r="E158" s="98">
        <f>'zał 3b-kontrole i kalibracje'!G89</f>
        <v>0</v>
      </c>
      <c r="F158" s="98">
        <f>'zał 3b-kontrole i kalibracje'!M89</f>
        <v>0</v>
      </c>
      <c r="G158" s="458">
        <v>0.05</v>
      </c>
      <c r="H158" s="98">
        <f t="shared" si="31"/>
        <v>400</v>
      </c>
      <c r="I158" s="98">
        <f t="shared" si="32"/>
        <v>8400</v>
      </c>
      <c r="J158" s="79"/>
      <c r="K158" s="67" t="e">
        <f t="shared" si="33"/>
        <v>#DIV/0!</v>
      </c>
      <c r="L158" s="388"/>
      <c r="M158" s="279"/>
      <c r="N158" s="351">
        <f t="shared" si="34"/>
        <v>0</v>
      </c>
      <c r="O158" s="353">
        <f t="shared" si="35"/>
        <v>0</v>
      </c>
      <c r="P158" s="256" t="e">
        <f t="shared" si="41"/>
        <v>#DIV/0!</v>
      </c>
      <c r="Q158" s="461" t="e">
        <f t="shared" si="36"/>
        <v>#DIV/0!</v>
      </c>
      <c r="R158" s="367" t="e">
        <f t="shared" si="42"/>
        <v>#DIV/0!</v>
      </c>
      <c r="S158" s="367" t="e">
        <f t="shared" si="37"/>
        <v>#DIV/0!</v>
      </c>
      <c r="T158" s="351" t="e">
        <f t="shared" si="38"/>
        <v>#DIV/0!</v>
      </c>
      <c r="U158" s="280">
        <f t="shared" si="39"/>
        <v>0.9523809523809523</v>
      </c>
      <c r="V158" s="281" t="e">
        <f t="shared" si="43"/>
        <v>#DIV/0!</v>
      </c>
      <c r="W158" s="223" t="e">
        <f t="shared" si="40"/>
        <v>#DIV/0!</v>
      </c>
      <c r="X158" s="33"/>
      <c r="Y158" s="33"/>
      <c r="Z158" s="33"/>
      <c r="AA158" s="1"/>
      <c r="AB158" s="1"/>
    </row>
    <row r="159" spans="1:28" ht="17.25" customHeight="1">
      <c r="A159" s="274">
        <f t="shared" si="44"/>
        <v>32</v>
      </c>
      <c r="B159" s="278">
        <f>'zał 3b-kontrole i kalibracje'!B90</f>
        <v>0</v>
      </c>
      <c r="C159" s="18" t="s">
        <v>58</v>
      </c>
      <c r="D159" s="98">
        <v>13000</v>
      </c>
      <c r="E159" s="101">
        <f>'zał 3b-kontrole i kalibracje'!G90</f>
        <v>0</v>
      </c>
      <c r="F159" s="98">
        <f>'zał 3b-kontrole i kalibracje'!M90</f>
        <v>0</v>
      </c>
      <c r="G159" s="458">
        <v>0.02</v>
      </c>
      <c r="H159" s="98">
        <f t="shared" si="31"/>
        <v>260</v>
      </c>
      <c r="I159" s="98">
        <f t="shared" si="32"/>
        <v>13260</v>
      </c>
      <c r="J159" s="79"/>
      <c r="K159" s="67" t="e">
        <f t="shared" si="33"/>
        <v>#DIV/0!</v>
      </c>
      <c r="L159" s="388"/>
      <c r="M159" s="279"/>
      <c r="N159" s="351">
        <f t="shared" si="34"/>
        <v>0</v>
      </c>
      <c r="O159" s="353">
        <f t="shared" si="35"/>
        <v>0</v>
      </c>
      <c r="P159" s="256" t="e">
        <f t="shared" si="41"/>
        <v>#DIV/0!</v>
      </c>
      <c r="Q159" s="461" t="e">
        <f t="shared" si="36"/>
        <v>#DIV/0!</v>
      </c>
      <c r="R159" s="367" t="e">
        <f t="shared" si="42"/>
        <v>#DIV/0!</v>
      </c>
      <c r="S159" s="367" t="e">
        <f t="shared" si="37"/>
        <v>#DIV/0!</v>
      </c>
      <c r="T159" s="351" t="e">
        <f t="shared" si="38"/>
        <v>#DIV/0!</v>
      </c>
      <c r="U159" s="280">
        <f t="shared" si="39"/>
        <v>0.9803921568627451</v>
      </c>
      <c r="V159" s="281" t="e">
        <f t="shared" si="43"/>
        <v>#DIV/0!</v>
      </c>
      <c r="W159" s="223" t="e">
        <f t="shared" si="40"/>
        <v>#DIV/0!</v>
      </c>
      <c r="X159" s="33"/>
      <c r="Y159" s="33"/>
      <c r="Z159" s="33"/>
      <c r="AA159" s="1"/>
      <c r="AB159" s="1"/>
    </row>
    <row r="160" spans="1:28" ht="17.25" customHeight="1">
      <c r="A160" s="274">
        <f t="shared" si="44"/>
        <v>33</v>
      </c>
      <c r="B160" s="278">
        <f>'zał 3b-kontrole i kalibracje'!B91</f>
        <v>0</v>
      </c>
      <c r="C160" s="18" t="s">
        <v>194</v>
      </c>
      <c r="D160" s="98">
        <v>6000</v>
      </c>
      <c r="E160" s="98">
        <f>'zał 3b-kontrole i kalibracje'!G91</f>
        <v>0</v>
      </c>
      <c r="F160" s="98">
        <f>'zał 3b-kontrole i kalibracje'!M91</f>
        <v>0</v>
      </c>
      <c r="G160" s="458">
        <v>0.02</v>
      </c>
      <c r="H160" s="98">
        <f t="shared" si="31"/>
        <v>120</v>
      </c>
      <c r="I160" s="98">
        <f t="shared" si="32"/>
        <v>6120</v>
      </c>
      <c r="J160" s="79"/>
      <c r="K160" s="67" t="e">
        <f t="shared" si="33"/>
        <v>#DIV/0!</v>
      </c>
      <c r="L160" s="388"/>
      <c r="M160" s="279"/>
      <c r="N160" s="351">
        <f t="shared" si="34"/>
        <v>0</v>
      </c>
      <c r="O160" s="353">
        <f t="shared" si="35"/>
        <v>0</v>
      </c>
      <c r="P160" s="256" t="e">
        <f t="shared" si="41"/>
        <v>#DIV/0!</v>
      </c>
      <c r="Q160" s="461" t="e">
        <f t="shared" si="36"/>
        <v>#DIV/0!</v>
      </c>
      <c r="R160" s="367" t="e">
        <f t="shared" si="42"/>
        <v>#DIV/0!</v>
      </c>
      <c r="S160" s="367" t="e">
        <f t="shared" si="37"/>
        <v>#DIV/0!</v>
      </c>
      <c r="T160" s="351" t="e">
        <f t="shared" si="38"/>
        <v>#DIV/0!</v>
      </c>
      <c r="U160" s="280">
        <f t="shared" si="39"/>
        <v>0.9803921568627451</v>
      </c>
      <c r="V160" s="281" t="e">
        <f t="shared" si="43"/>
        <v>#DIV/0!</v>
      </c>
      <c r="W160" s="223" t="e">
        <f t="shared" si="40"/>
        <v>#DIV/0!</v>
      </c>
      <c r="X160" s="33"/>
      <c r="Y160" s="33"/>
      <c r="Z160" s="33"/>
      <c r="AA160" s="1"/>
      <c r="AB160" s="1"/>
    </row>
    <row r="161" spans="1:28" ht="17.25" customHeight="1">
      <c r="A161" s="274">
        <f t="shared" si="44"/>
        <v>34</v>
      </c>
      <c r="B161" s="278">
        <f>'zał 3b-kontrole i kalibracje'!B92</f>
        <v>0</v>
      </c>
      <c r="C161" s="18" t="s">
        <v>195</v>
      </c>
      <c r="D161" s="98">
        <v>2000</v>
      </c>
      <c r="E161" s="98">
        <f>'zał 3b-kontrole i kalibracje'!G92</f>
        <v>0</v>
      </c>
      <c r="F161" s="98">
        <f>'zał 3b-kontrole i kalibracje'!M92</f>
        <v>0</v>
      </c>
      <c r="G161" s="458">
        <v>0.02</v>
      </c>
      <c r="H161" s="98">
        <f t="shared" si="31"/>
        <v>40</v>
      </c>
      <c r="I161" s="98">
        <f t="shared" si="32"/>
        <v>2040</v>
      </c>
      <c r="J161" s="79"/>
      <c r="K161" s="67" t="e">
        <f t="shared" si="33"/>
        <v>#DIV/0!</v>
      </c>
      <c r="L161" s="388"/>
      <c r="M161" s="279"/>
      <c r="N161" s="351">
        <f t="shared" si="34"/>
        <v>0</v>
      </c>
      <c r="O161" s="353">
        <f t="shared" si="35"/>
        <v>0</v>
      </c>
      <c r="P161" s="256" t="e">
        <f t="shared" si="41"/>
        <v>#DIV/0!</v>
      </c>
      <c r="Q161" s="461" t="e">
        <f t="shared" si="36"/>
        <v>#DIV/0!</v>
      </c>
      <c r="R161" s="367" t="e">
        <f t="shared" si="42"/>
        <v>#DIV/0!</v>
      </c>
      <c r="S161" s="367" t="e">
        <f t="shared" si="37"/>
        <v>#DIV/0!</v>
      </c>
      <c r="T161" s="351" t="e">
        <f t="shared" si="38"/>
        <v>#DIV/0!</v>
      </c>
      <c r="U161" s="280">
        <f t="shared" si="39"/>
        <v>0.9803921568627451</v>
      </c>
      <c r="V161" s="281" t="e">
        <f t="shared" si="43"/>
        <v>#DIV/0!</v>
      </c>
      <c r="W161" s="223" t="e">
        <f t="shared" si="40"/>
        <v>#DIV/0!</v>
      </c>
      <c r="X161" s="33"/>
      <c r="Y161" s="33"/>
      <c r="Z161" s="33"/>
      <c r="AA161" s="1"/>
      <c r="AB161" s="1"/>
    </row>
    <row r="162" spans="1:28" ht="17.25" customHeight="1">
      <c r="A162" s="274">
        <f t="shared" si="44"/>
        <v>35</v>
      </c>
      <c r="B162" s="278">
        <f>'zał 3b-kontrole i kalibracje'!B93</f>
        <v>0</v>
      </c>
      <c r="C162" s="18" t="s">
        <v>196</v>
      </c>
      <c r="D162" s="98">
        <v>6000</v>
      </c>
      <c r="E162" s="98">
        <f>'zał 3b-kontrole i kalibracje'!G93</f>
        <v>0</v>
      </c>
      <c r="F162" s="98">
        <f>'zał 3b-kontrole i kalibracje'!M93</f>
        <v>0</v>
      </c>
      <c r="G162" s="458">
        <v>0.02</v>
      </c>
      <c r="H162" s="98">
        <f t="shared" si="31"/>
        <v>120</v>
      </c>
      <c r="I162" s="98">
        <f t="shared" si="32"/>
        <v>6120</v>
      </c>
      <c r="J162" s="79"/>
      <c r="K162" s="67" t="e">
        <f t="shared" si="33"/>
        <v>#DIV/0!</v>
      </c>
      <c r="L162" s="388"/>
      <c r="M162" s="279"/>
      <c r="N162" s="351">
        <f t="shared" si="34"/>
        <v>0</v>
      </c>
      <c r="O162" s="353">
        <f t="shared" si="35"/>
        <v>0</v>
      </c>
      <c r="P162" s="256" t="e">
        <f t="shared" si="41"/>
        <v>#DIV/0!</v>
      </c>
      <c r="Q162" s="461" t="e">
        <f t="shared" si="36"/>
        <v>#DIV/0!</v>
      </c>
      <c r="R162" s="367" t="e">
        <f t="shared" si="42"/>
        <v>#DIV/0!</v>
      </c>
      <c r="S162" s="367" t="e">
        <f t="shared" si="37"/>
        <v>#DIV/0!</v>
      </c>
      <c r="T162" s="351" t="e">
        <f t="shared" si="38"/>
        <v>#DIV/0!</v>
      </c>
      <c r="U162" s="280">
        <f t="shared" si="39"/>
        <v>0.9803921568627451</v>
      </c>
      <c r="V162" s="281" t="e">
        <f t="shared" si="43"/>
        <v>#DIV/0!</v>
      </c>
      <c r="W162" s="223" t="e">
        <f t="shared" si="40"/>
        <v>#DIV/0!</v>
      </c>
      <c r="X162" s="33"/>
      <c r="Y162" s="33"/>
      <c r="Z162" s="33"/>
      <c r="AA162" s="1"/>
      <c r="AB162" s="1"/>
    </row>
    <row r="163" spans="1:28" ht="17.25" customHeight="1">
      <c r="A163" s="274">
        <f t="shared" si="44"/>
        <v>36</v>
      </c>
      <c r="B163" s="278">
        <f>'zał 3b-kontrole i kalibracje'!B94</f>
        <v>0</v>
      </c>
      <c r="C163" s="18" t="s">
        <v>197</v>
      </c>
      <c r="D163" s="98">
        <v>8000</v>
      </c>
      <c r="E163" s="98">
        <f>'zał 3b-kontrole i kalibracje'!G94</f>
        <v>0</v>
      </c>
      <c r="F163" s="98">
        <f>'zał 3b-kontrole i kalibracje'!M94</f>
        <v>0</v>
      </c>
      <c r="G163" s="458">
        <v>0.02</v>
      </c>
      <c r="H163" s="98">
        <f t="shared" si="31"/>
        <v>160</v>
      </c>
      <c r="I163" s="98">
        <f t="shared" si="32"/>
        <v>8160</v>
      </c>
      <c r="J163" s="79"/>
      <c r="K163" s="67" t="e">
        <f t="shared" si="33"/>
        <v>#DIV/0!</v>
      </c>
      <c r="L163" s="388"/>
      <c r="M163" s="279"/>
      <c r="N163" s="351">
        <f t="shared" si="34"/>
        <v>0</v>
      </c>
      <c r="O163" s="353">
        <f t="shared" si="35"/>
        <v>0</v>
      </c>
      <c r="P163" s="256" t="e">
        <f t="shared" si="41"/>
        <v>#DIV/0!</v>
      </c>
      <c r="Q163" s="461" t="e">
        <f t="shared" si="36"/>
        <v>#DIV/0!</v>
      </c>
      <c r="R163" s="367" t="e">
        <f t="shared" si="42"/>
        <v>#DIV/0!</v>
      </c>
      <c r="S163" s="367" t="e">
        <f t="shared" si="37"/>
        <v>#DIV/0!</v>
      </c>
      <c r="T163" s="351" t="e">
        <f t="shared" si="38"/>
        <v>#DIV/0!</v>
      </c>
      <c r="U163" s="280">
        <f t="shared" si="39"/>
        <v>0.9803921568627451</v>
      </c>
      <c r="V163" s="281" t="e">
        <f t="shared" si="43"/>
        <v>#DIV/0!</v>
      </c>
      <c r="W163" s="223" t="e">
        <f t="shared" si="40"/>
        <v>#DIV/0!</v>
      </c>
      <c r="X163" s="33"/>
      <c r="Y163" s="33"/>
      <c r="Z163" s="33"/>
      <c r="AA163" s="1"/>
      <c r="AB163" s="1"/>
    </row>
    <row r="164" spans="1:28" ht="17.25" customHeight="1">
      <c r="A164" s="274">
        <f t="shared" si="44"/>
        <v>37</v>
      </c>
      <c r="B164" s="278">
        <f>'zał 3b-kontrole i kalibracje'!B95</f>
        <v>0</v>
      </c>
      <c r="C164" s="18" t="s">
        <v>198</v>
      </c>
      <c r="D164" s="98">
        <v>3000</v>
      </c>
      <c r="E164" s="98">
        <f>'zał 3b-kontrole i kalibracje'!G95</f>
        <v>0</v>
      </c>
      <c r="F164" s="98">
        <f>'zał 3b-kontrole i kalibracje'!M95</f>
        <v>0</v>
      </c>
      <c r="G164" s="458">
        <v>0.02</v>
      </c>
      <c r="H164" s="98">
        <f t="shared" si="31"/>
        <v>60</v>
      </c>
      <c r="I164" s="98">
        <f t="shared" si="32"/>
        <v>3060</v>
      </c>
      <c r="J164" s="79"/>
      <c r="K164" s="67" t="e">
        <f t="shared" si="33"/>
        <v>#DIV/0!</v>
      </c>
      <c r="L164" s="388"/>
      <c r="M164" s="279"/>
      <c r="N164" s="351">
        <f t="shared" si="34"/>
        <v>0</v>
      </c>
      <c r="O164" s="353">
        <f t="shared" si="35"/>
        <v>0</v>
      </c>
      <c r="P164" s="256" t="e">
        <f t="shared" si="41"/>
        <v>#DIV/0!</v>
      </c>
      <c r="Q164" s="461" t="e">
        <f t="shared" si="36"/>
        <v>#DIV/0!</v>
      </c>
      <c r="R164" s="367" t="e">
        <f t="shared" si="42"/>
        <v>#DIV/0!</v>
      </c>
      <c r="S164" s="367" t="e">
        <f t="shared" si="37"/>
        <v>#DIV/0!</v>
      </c>
      <c r="T164" s="351" t="e">
        <f t="shared" si="38"/>
        <v>#DIV/0!</v>
      </c>
      <c r="U164" s="280">
        <f t="shared" si="39"/>
        <v>0.9803921568627451</v>
      </c>
      <c r="V164" s="281" t="e">
        <f t="shared" si="43"/>
        <v>#DIV/0!</v>
      </c>
      <c r="W164" s="223" t="e">
        <f t="shared" si="40"/>
        <v>#DIV/0!</v>
      </c>
      <c r="X164" s="33"/>
      <c r="Y164" s="33"/>
      <c r="Z164" s="33"/>
      <c r="AA164" s="1"/>
      <c r="AB164" s="1"/>
    </row>
    <row r="165" spans="1:28" ht="17.25" customHeight="1">
      <c r="A165" s="274">
        <f t="shared" si="44"/>
        <v>38</v>
      </c>
      <c r="B165" s="278">
        <f>'zał 3b-kontrole i kalibracje'!B96</f>
        <v>0</v>
      </c>
      <c r="C165" s="18" t="s">
        <v>199</v>
      </c>
      <c r="D165" s="98">
        <v>1000</v>
      </c>
      <c r="E165" s="98">
        <f>'zał 3b-kontrole i kalibracje'!G96</f>
        <v>0</v>
      </c>
      <c r="F165" s="98">
        <f>'zał 3b-kontrole i kalibracje'!M96</f>
        <v>0</v>
      </c>
      <c r="G165" s="458">
        <v>0.02</v>
      </c>
      <c r="H165" s="98">
        <f t="shared" si="31"/>
        <v>20</v>
      </c>
      <c r="I165" s="98">
        <f t="shared" si="32"/>
        <v>1020</v>
      </c>
      <c r="J165" s="79"/>
      <c r="K165" s="67" t="e">
        <f t="shared" si="33"/>
        <v>#DIV/0!</v>
      </c>
      <c r="L165" s="388"/>
      <c r="M165" s="279"/>
      <c r="N165" s="351">
        <f t="shared" si="34"/>
        <v>0</v>
      </c>
      <c r="O165" s="353">
        <f t="shared" si="35"/>
        <v>0</v>
      </c>
      <c r="P165" s="256" t="e">
        <f t="shared" si="41"/>
        <v>#DIV/0!</v>
      </c>
      <c r="Q165" s="461" t="e">
        <f t="shared" si="36"/>
        <v>#DIV/0!</v>
      </c>
      <c r="R165" s="367" t="e">
        <f t="shared" si="42"/>
        <v>#DIV/0!</v>
      </c>
      <c r="S165" s="367" t="e">
        <f t="shared" si="37"/>
        <v>#DIV/0!</v>
      </c>
      <c r="T165" s="351" t="e">
        <f t="shared" si="38"/>
        <v>#DIV/0!</v>
      </c>
      <c r="U165" s="280">
        <f t="shared" si="39"/>
        <v>0.9803921568627451</v>
      </c>
      <c r="V165" s="281" t="e">
        <f t="shared" si="43"/>
        <v>#DIV/0!</v>
      </c>
      <c r="W165" s="223" t="e">
        <f t="shared" si="40"/>
        <v>#DIV/0!</v>
      </c>
      <c r="X165" s="33"/>
      <c r="Y165" s="33"/>
      <c r="Z165" s="33"/>
      <c r="AA165" s="1"/>
      <c r="AB165" s="1"/>
    </row>
    <row r="166" spans="1:28" ht="17.25" customHeight="1">
      <c r="A166" s="274">
        <f t="shared" si="44"/>
        <v>39</v>
      </c>
      <c r="B166" s="278">
        <f>'zał 3b-kontrole i kalibracje'!B97</f>
        <v>0</v>
      </c>
      <c r="C166" s="18" t="s">
        <v>200</v>
      </c>
      <c r="D166" s="98">
        <v>1000</v>
      </c>
      <c r="E166" s="98">
        <f>'zał 3b-kontrole i kalibracje'!G97</f>
        <v>0</v>
      </c>
      <c r="F166" s="98">
        <f>'zał 3b-kontrole i kalibracje'!M97</f>
        <v>0</v>
      </c>
      <c r="G166" s="458">
        <v>0.02</v>
      </c>
      <c r="H166" s="98">
        <f t="shared" si="31"/>
        <v>20</v>
      </c>
      <c r="I166" s="98">
        <f t="shared" si="32"/>
        <v>1020</v>
      </c>
      <c r="J166" s="79"/>
      <c r="K166" s="67" t="e">
        <f t="shared" si="33"/>
        <v>#DIV/0!</v>
      </c>
      <c r="L166" s="388"/>
      <c r="M166" s="279"/>
      <c r="N166" s="351">
        <f t="shared" si="34"/>
        <v>0</v>
      </c>
      <c r="O166" s="353">
        <f t="shared" si="35"/>
        <v>0</v>
      </c>
      <c r="P166" s="256" t="e">
        <f t="shared" si="41"/>
        <v>#DIV/0!</v>
      </c>
      <c r="Q166" s="461" t="e">
        <f t="shared" si="36"/>
        <v>#DIV/0!</v>
      </c>
      <c r="R166" s="367" t="e">
        <f t="shared" si="42"/>
        <v>#DIV/0!</v>
      </c>
      <c r="S166" s="367" t="e">
        <f t="shared" si="37"/>
        <v>#DIV/0!</v>
      </c>
      <c r="T166" s="351" t="e">
        <f t="shared" si="38"/>
        <v>#DIV/0!</v>
      </c>
      <c r="U166" s="280">
        <f t="shared" si="39"/>
        <v>0.9803921568627451</v>
      </c>
      <c r="V166" s="281" t="e">
        <f t="shared" si="43"/>
        <v>#DIV/0!</v>
      </c>
      <c r="W166" s="223" t="e">
        <f t="shared" si="40"/>
        <v>#DIV/0!</v>
      </c>
      <c r="X166" s="33"/>
      <c r="Y166" s="33"/>
      <c r="Z166" s="33"/>
      <c r="AA166" s="1"/>
      <c r="AB166" s="1"/>
    </row>
    <row r="167" spans="1:28" ht="17.25" customHeight="1">
      <c r="A167" s="274">
        <f t="shared" si="44"/>
        <v>40</v>
      </c>
      <c r="B167" s="278">
        <f>'zał 3b-kontrole i kalibracje'!B98</f>
        <v>0</v>
      </c>
      <c r="C167" s="18" t="s">
        <v>201</v>
      </c>
      <c r="D167" s="98">
        <v>1000</v>
      </c>
      <c r="E167" s="98">
        <f>'zał 3b-kontrole i kalibracje'!G98</f>
        <v>0</v>
      </c>
      <c r="F167" s="98">
        <f>'zał 3b-kontrole i kalibracje'!M98</f>
        <v>0</v>
      </c>
      <c r="G167" s="458">
        <v>0.02</v>
      </c>
      <c r="H167" s="98">
        <f t="shared" si="31"/>
        <v>20</v>
      </c>
      <c r="I167" s="98">
        <f t="shared" si="32"/>
        <v>1020</v>
      </c>
      <c r="J167" s="79"/>
      <c r="K167" s="67" t="e">
        <f t="shared" si="33"/>
        <v>#DIV/0!</v>
      </c>
      <c r="L167" s="388"/>
      <c r="M167" s="279"/>
      <c r="N167" s="351">
        <f t="shared" si="34"/>
        <v>0</v>
      </c>
      <c r="O167" s="353">
        <f t="shared" si="35"/>
        <v>0</v>
      </c>
      <c r="P167" s="256" t="e">
        <f t="shared" si="41"/>
        <v>#DIV/0!</v>
      </c>
      <c r="Q167" s="461" t="e">
        <f t="shared" si="36"/>
        <v>#DIV/0!</v>
      </c>
      <c r="R167" s="367" t="e">
        <f t="shared" si="42"/>
        <v>#DIV/0!</v>
      </c>
      <c r="S167" s="367" t="e">
        <f t="shared" si="37"/>
        <v>#DIV/0!</v>
      </c>
      <c r="T167" s="351" t="e">
        <f t="shared" si="38"/>
        <v>#DIV/0!</v>
      </c>
      <c r="U167" s="280">
        <f t="shared" si="39"/>
        <v>0.9803921568627451</v>
      </c>
      <c r="V167" s="281" t="e">
        <f t="shared" si="43"/>
        <v>#DIV/0!</v>
      </c>
      <c r="W167" s="223" t="e">
        <f t="shared" si="40"/>
        <v>#DIV/0!</v>
      </c>
      <c r="X167" s="33"/>
      <c r="Y167" s="33"/>
      <c r="Z167" s="33"/>
      <c r="AA167" s="1"/>
      <c r="AB167" s="1"/>
    </row>
    <row r="168" spans="1:28" ht="17.25" customHeight="1">
      <c r="A168" s="274">
        <f t="shared" si="44"/>
        <v>41</v>
      </c>
      <c r="B168" s="278">
        <f>'zał 3b-kontrole i kalibracje'!B99</f>
        <v>0</v>
      </c>
      <c r="C168" s="18" t="s">
        <v>33</v>
      </c>
      <c r="D168" s="98">
        <v>200000</v>
      </c>
      <c r="E168" s="98">
        <f>'zał 3b-kontrole i kalibracje'!G99</f>
        <v>0</v>
      </c>
      <c r="F168" s="98">
        <f>'zał 3b-kontrole i kalibracje'!M99</f>
        <v>0</v>
      </c>
      <c r="G168" s="458">
        <v>0.02</v>
      </c>
      <c r="H168" s="98">
        <f>ROUNDUP(D168*G168,0)</f>
        <v>4000</v>
      </c>
      <c r="I168" s="98">
        <f>D168+E168+F168+H168</f>
        <v>204000</v>
      </c>
      <c r="J168" s="79"/>
      <c r="K168" s="67" t="e">
        <f>ROUNDUP(I168/J168,0)</f>
        <v>#DIV/0!</v>
      </c>
      <c r="L168" s="388"/>
      <c r="M168" s="279"/>
      <c r="N168" s="351">
        <f>L168*M168</f>
        <v>0</v>
      </c>
      <c r="O168" s="353">
        <f>L168+N168</f>
        <v>0</v>
      </c>
      <c r="P168" s="256" t="e">
        <f>ROUND(O168/J168,7)</f>
        <v>#DIV/0!</v>
      </c>
      <c r="Q168" s="461" t="e">
        <f>K168*L168</f>
        <v>#DIV/0!</v>
      </c>
      <c r="R168" s="367" t="e">
        <f>K168*N168</f>
        <v>#DIV/0!</v>
      </c>
      <c r="S168" s="367" t="e">
        <f>Q168+R168</f>
        <v>#DIV/0!</v>
      </c>
      <c r="T168" s="351" t="e">
        <f t="shared" si="38"/>
        <v>#DIV/0!</v>
      </c>
      <c r="U168" s="280">
        <f t="shared" si="39"/>
        <v>0.9803921568627451</v>
      </c>
      <c r="V168" s="281" t="e">
        <f>ROUND((S168+T168)/D168,7)</f>
        <v>#DIV/0!</v>
      </c>
      <c r="W168" s="223" t="e">
        <f>V168*D168</f>
        <v>#DIV/0!</v>
      </c>
      <c r="X168" s="33"/>
      <c r="Y168" s="33"/>
      <c r="Z168" s="33"/>
      <c r="AA168" s="1"/>
      <c r="AB168" s="1"/>
    </row>
    <row r="169" spans="1:28" ht="17.25" customHeight="1">
      <c r="A169" s="274">
        <f t="shared" si="44"/>
        <v>42</v>
      </c>
      <c r="B169" s="278">
        <f>'zał 3b-kontrole i kalibracje'!B100</f>
        <v>0</v>
      </c>
      <c r="C169" s="18" t="s">
        <v>32</v>
      </c>
      <c r="D169" s="98">
        <v>200000</v>
      </c>
      <c r="E169" s="98">
        <f>'zał 3b-kontrole i kalibracje'!G100</f>
        <v>0</v>
      </c>
      <c r="F169" s="98">
        <f>'zał 3b-kontrole i kalibracje'!M100</f>
        <v>0</v>
      </c>
      <c r="G169" s="458">
        <v>0.02</v>
      </c>
      <c r="H169" s="98">
        <f t="shared" si="31"/>
        <v>4000</v>
      </c>
      <c r="I169" s="98">
        <f t="shared" si="32"/>
        <v>204000</v>
      </c>
      <c r="J169" s="79"/>
      <c r="K169" s="67" t="e">
        <f t="shared" si="33"/>
        <v>#DIV/0!</v>
      </c>
      <c r="L169" s="388"/>
      <c r="M169" s="279"/>
      <c r="N169" s="351">
        <f t="shared" si="34"/>
        <v>0</v>
      </c>
      <c r="O169" s="353">
        <f t="shared" si="35"/>
        <v>0</v>
      </c>
      <c r="P169" s="256" t="e">
        <f t="shared" si="41"/>
        <v>#DIV/0!</v>
      </c>
      <c r="Q169" s="461" t="e">
        <f t="shared" si="36"/>
        <v>#DIV/0!</v>
      </c>
      <c r="R169" s="367" t="e">
        <f t="shared" si="42"/>
        <v>#DIV/0!</v>
      </c>
      <c r="S169" s="367" t="e">
        <f t="shared" si="37"/>
        <v>#DIV/0!</v>
      </c>
      <c r="T169" s="351" t="e">
        <f t="shared" si="38"/>
        <v>#DIV/0!</v>
      </c>
      <c r="U169" s="280">
        <f t="shared" si="39"/>
        <v>0.9803921568627451</v>
      </c>
      <c r="V169" s="281" t="e">
        <f t="shared" si="43"/>
        <v>#DIV/0!</v>
      </c>
      <c r="W169" s="223" t="e">
        <f t="shared" si="40"/>
        <v>#DIV/0!</v>
      </c>
      <c r="X169" s="33"/>
      <c r="Y169" s="33"/>
      <c r="Z169" s="33"/>
      <c r="AA169" s="1"/>
      <c r="AB169" s="1"/>
    </row>
    <row r="170" spans="1:28" ht="17.25" customHeight="1" thickBot="1">
      <c r="A170" s="421">
        <f t="shared" si="44"/>
        <v>43</v>
      </c>
      <c r="B170" s="422">
        <f>'zał 3b-kontrole i kalibracje'!B101</f>
        <v>0</v>
      </c>
      <c r="C170" s="423" t="s">
        <v>31</v>
      </c>
      <c r="D170" s="103">
        <v>50000</v>
      </c>
      <c r="E170" s="103">
        <f>'zał 3b-kontrole i kalibracje'!G101</f>
        <v>0</v>
      </c>
      <c r="F170" s="103">
        <f>'zał 3b-kontrole i kalibracje'!M101</f>
        <v>0</v>
      </c>
      <c r="G170" s="459">
        <v>0.02</v>
      </c>
      <c r="H170" s="103">
        <f>ROUNDUP(D170*G170,0)</f>
        <v>1000</v>
      </c>
      <c r="I170" s="103">
        <f>D170+E170+F170+H170</f>
        <v>51000</v>
      </c>
      <c r="J170" s="80"/>
      <c r="K170" s="68" t="e">
        <f>ROUNDUP(I170/J170,0)</f>
        <v>#DIV/0!</v>
      </c>
      <c r="L170" s="419"/>
      <c r="M170" s="424"/>
      <c r="N170" s="354">
        <f>L170*M170</f>
        <v>0</v>
      </c>
      <c r="O170" s="468">
        <f>L170+N170</f>
        <v>0</v>
      </c>
      <c r="P170" s="246" t="e">
        <f>ROUND(O170/J170,7)</f>
        <v>#DIV/0!</v>
      </c>
      <c r="Q170" s="469" t="e">
        <f>K170*L170</f>
        <v>#DIV/0!</v>
      </c>
      <c r="R170" s="425" t="e">
        <f>K170*N170</f>
        <v>#DIV/0!</v>
      </c>
      <c r="S170" s="425" t="e">
        <f>Q170+R170</f>
        <v>#DIV/0!</v>
      </c>
      <c r="T170" s="354" t="e">
        <f t="shared" si="38"/>
        <v>#DIV/0!</v>
      </c>
      <c r="U170" s="426">
        <f t="shared" si="39"/>
        <v>0.9803921568627451</v>
      </c>
      <c r="V170" s="427" t="e">
        <f>ROUND((S170+T170)/D170,7)</f>
        <v>#DIV/0!</v>
      </c>
      <c r="W170" s="223" t="e">
        <f>V170*D170</f>
        <v>#DIV/0!</v>
      </c>
      <c r="X170" s="33"/>
      <c r="Y170" s="33"/>
      <c r="Z170" s="33"/>
      <c r="AA170" s="1"/>
      <c r="AB170" s="1"/>
    </row>
    <row r="171" spans="1:28" ht="17.25" customHeight="1" thickBot="1">
      <c r="A171" s="114"/>
      <c r="B171" s="126"/>
      <c r="C171" s="126"/>
      <c r="D171" s="126"/>
      <c r="E171" s="126"/>
      <c r="F171" s="126"/>
      <c r="G171" s="126"/>
      <c r="H171" s="126"/>
      <c r="I171" s="126"/>
      <c r="J171" s="126"/>
      <c r="K171" s="124"/>
      <c r="L171" s="124"/>
      <c r="M171" s="124"/>
      <c r="N171" s="124"/>
      <c r="O171" s="144"/>
      <c r="P171" s="148" t="s">
        <v>92</v>
      </c>
      <c r="Q171" s="470" t="e">
        <f>SUM(Q128:Q170)</f>
        <v>#DIV/0!</v>
      </c>
      <c r="R171" s="369" t="e">
        <f>SUM(R128:R170)</f>
        <v>#DIV/0!</v>
      </c>
      <c r="S171" s="370" t="e">
        <f>SUM(S128:S170)</f>
        <v>#DIV/0!</v>
      </c>
      <c r="T171" s="376" t="e">
        <f>SUM(T128:T170)</f>
        <v>#DIV/0!</v>
      </c>
      <c r="U171" s="114"/>
      <c r="V171" s="114"/>
      <c r="W171" s="223" t="e">
        <f>SUM(W128:W170)</f>
        <v>#DIV/0!</v>
      </c>
      <c r="X171" s="33"/>
      <c r="Y171" s="33"/>
      <c r="Z171" s="33"/>
      <c r="AA171" s="16"/>
      <c r="AB171" s="1"/>
    </row>
    <row r="172" spans="1:28" ht="17.25" customHeight="1" thickBot="1">
      <c r="A172" s="548" t="s">
        <v>122</v>
      </c>
      <c r="B172" s="558"/>
      <c r="C172" s="558"/>
      <c r="D172" s="558"/>
      <c r="E172" s="558"/>
      <c r="F172" s="558"/>
      <c r="G172" s="558"/>
      <c r="H172" s="558"/>
      <c r="I172" s="558"/>
      <c r="J172" s="558"/>
      <c r="K172" s="558"/>
      <c r="L172" s="558"/>
      <c r="M172" s="558"/>
      <c r="N172" s="558"/>
      <c r="O172" s="558"/>
      <c r="P172" s="135"/>
      <c r="Q172" s="144"/>
      <c r="R172" s="144"/>
      <c r="S172" s="144"/>
      <c r="T172" s="114"/>
      <c r="U172" s="114"/>
      <c r="V172" s="114"/>
      <c r="W172" s="223" t="e">
        <f>W171-S226</f>
        <v>#DIV/0!</v>
      </c>
      <c r="X172" s="33"/>
      <c r="Y172" s="33"/>
      <c r="Z172" s="33"/>
      <c r="AA172" s="16"/>
      <c r="AB172" s="1"/>
    </row>
    <row r="173" spans="1:28" ht="17.25" customHeight="1">
      <c r="A173" s="274">
        <v>1</v>
      </c>
      <c r="B173" s="500"/>
      <c r="C173" s="460"/>
      <c r="D173" s="287" t="s">
        <v>26</v>
      </c>
      <c r="E173" s="98" t="s">
        <v>26</v>
      </c>
      <c r="F173" s="98" t="s">
        <v>26</v>
      </c>
      <c r="G173" s="98" t="s">
        <v>26</v>
      </c>
      <c r="H173" s="98" t="s">
        <v>26</v>
      </c>
      <c r="I173" s="98" t="s">
        <v>26</v>
      </c>
      <c r="J173" s="288" t="s">
        <v>26</v>
      </c>
      <c r="K173" s="389"/>
      <c r="L173" s="388"/>
      <c r="M173" s="279"/>
      <c r="N173" s="366">
        <f>L173*M173</f>
        <v>0</v>
      </c>
      <c r="O173" s="353">
        <f>L173+N173</f>
        <v>0</v>
      </c>
      <c r="P173" s="471" t="s">
        <v>26</v>
      </c>
      <c r="Q173" s="461">
        <f>K173*L173</f>
        <v>0</v>
      </c>
      <c r="R173" s="367">
        <f>K173*N173</f>
        <v>0</v>
      </c>
      <c r="S173" s="367">
        <f>Q173+R173</f>
        <v>0</v>
      </c>
      <c r="T173" s="132"/>
      <c r="U173" s="132"/>
      <c r="V173" s="115"/>
      <c r="W173" s="223"/>
      <c r="X173" s="33"/>
      <c r="Y173" s="33"/>
      <c r="Z173" s="33"/>
      <c r="AA173" s="16"/>
      <c r="AB173" s="1"/>
    </row>
    <row r="174" spans="1:28" ht="17.25" customHeight="1">
      <c r="A174" s="274">
        <v>2</v>
      </c>
      <c r="B174" s="500"/>
      <c r="C174" s="460"/>
      <c r="D174" s="287" t="s">
        <v>26</v>
      </c>
      <c r="E174" s="98" t="s">
        <v>26</v>
      </c>
      <c r="F174" s="98" t="s">
        <v>26</v>
      </c>
      <c r="G174" s="98" t="s">
        <v>26</v>
      </c>
      <c r="H174" s="98" t="s">
        <v>26</v>
      </c>
      <c r="I174" s="98" t="s">
        <v>26</v>
      </c>
      <c r="J174" s="288" t="s">
        <v>26</v>
      </c>
      <c r="K174" s="389"/>
      <c r="L174" s="388"/>
      <c r="M174" s="279"/>
      <c r="N174" s="366">
        <f aca="true" t="shared" si="45" ref="N174:N182">L174*M174</f>
        <v>0</v>
      </c>
      <c r="O174" s="353">
        <f aca="true" t="shared" si="46" ref="O174:O182">L174+N174</f>
        <v>0</v>
      </c>
      <c r="P174" s="472" t="s">
        <v>26</v>
      </c>
      <c r="Q174" s="461">
        <f aca="true" t="shared" si="47" ref="Q174:Q182">K174*L174</f>
        <v>0</v>
      </c>
      <c r="R174" s="367">
        <f aca="true" t="shared" si="48" ref="R174:R182">K174*N174</f>
        <v>0</v>
      </c>
      <c r="S174" s="367">
        <f aca="true" t="shared" si="49" ref="S174:S182">Q174+R174</f>
        <v>0</v>
      </c>
      <c r="T174" s="132"/>
      <c r="U174" s="132"/>
      <c r="V174" s="115"/>
      <c r="W174" s="223"/>
      <c r="X174" s="33"/>
      <c r="Y174" s="33"/>
      <c r="Z174" s="33"/>
      <c r="AA174" s="16"/>
      <c r="AB174" s="1"/>
    </row>
    <row r="175" spans="1:28" ht="17.25" customHeight="1">
      <c r="A175" s="274">
        <v>3</v>
      </c>
      <c r="B175" s="500"/>
      <c r="C175" s="460"/>
      <c r="D175" s="287" t="s">
        <v>26</v>
      </c>
      <c r="E175" s="98" t="s">
        <v>26</v>
      </c>
      <c r="F175" s="98" t="s">
        <v>26</v>
      </c>
      <c r="G175" s="98" t="s">
        <v>26</v>
      </c>
      <c r="H175" s="98" t="s">
        <v>26</v>
      </c>
      <c r="I175" s="98" t="s">
        <v>26</v>
      </c>
      <c r="J175" s="288" t="s">
        <v>26</v>
      </c>
      <c r="K175" s="389"/>
      <c r="L175" s="388"/>
      <c r="M175" s="279"/>
      <c r="N175" s="366">
        <f t="shared" si="45"/>
        <v>0</v>
      </c>
      <c r="O175" s="353">
        <f t="shared" si="46"/>
        <v>0</v>
      </c>
      <c r="P175" s="472" t="s">
        <v>26</v>
      </c>
      <c r="Q175" s="461">
        <f t="shared" si="47"/>
        <v>0</v>
      </c>
      <c r="R175" s="367">
        <f t="shared" si="48"/>
        <v>0</v>
      </c>
      <c r="S175" s="367">
        <f t="shared" si="49"/>
        <v>0</v>
      </c>
      <c r="T175" s="132"/>
      <c r="U175" s="132"/>
      <c r="V175" s="115"/>
      <c r="W175" s="223"/>
      <c r="X175" s="33"/>
      <c r="Y175" s="33"/>
      <c r="Z175" s="33"/>
      <c r="AA175" s="16"/>
      <c r="AB175" s="1"/>
    </row>
    <row r="176" spans="1:28" ht="17.25" customHeight="1">
      <c r="A176" s="274">
        <v>4</v>
      </c>
      <c r="B176" s="500"/>
      <c r="C176" s="460"/>
      <c r="D176" s="287" t="s">
        <v>26</v>
      </c>
      <c r="E176" s="98" t="s">
        <v>26</v>
      </c>
      <c r="F176" s="98" t="s">
        <v>26</v>
      </c>
      <c r="G176" s="98" t="s">
        <v>26</v>
      </c>
      <c r="H176" s="98" t="s">
        <v>26</v>
      </c>
      <c r="I176" s="98" t="s">
        <v>26</v>
      </c>
      <c r="J176" s="288" t="s">
        <v>26</v>
      </c>
      <c r="K176" s="389"/>
      <c r="L176" s="388"/>
      <c r="M176" s="279"/>
      <c r="N176" s="366">
        <f t="shared" si="45"/>
        <v>0</v>
      </c>
      <c r="O176" s="353">
        <f t="shared" si="46"/>
        <v>0</v>
      </c>
      <c r="P176" s="472" t="s">
        <v>26</v>
      </c>
      <c r="Q176" s="461">
        <f t="shared" si="47"/>
        <v>0</v>
      </c>
      <c r="R176" s="367">
        <f t="shared" si="48"/>
        <v>0</v>
      </c>
      <c r="S176" s="367">
        <f t="shared" si="49"/>
        <v>0</v>
      </c>
      <c r="T176" s="132"/>
      <c r="U176" s="132"/>
      <c r="V176" s="115"/>
      <c r="W176" s="223"/>
      <c r="X176" s="33"/>
      <c r="Y176" s="33"/>
      <c r="Z176" s="33"/>
      <c r="AA176" s="16"/>
      <c r="AB176" s="1"/>
    </row>
    <row r="177" spans="1:28" ht="17.25" customHeight="1">
      <c r="A177" s="274">
        <v>5</v>
      </c>
      <c r="B177" s="500"/>
      <c r="C177" s="460"/>
      <c r="D177" s="287" t="s">
        <v>26</v>
      </c>
      <c r="E177" s="98" t="s">
        <v>26</v>
      </c>
      <c r="F177" s="98" t="s">
        <v>26</v>
      </c>
      <c r="G177" s="98" t="s">
        <v>26</v>
      </c>
      <c r="H177" s="98" t="s">
        <v>26</v>
      </c>
      <c r="I177" s="98" t="s">
        <v>26</v>
      </c>
      <c r="J177" s="288" t="s">
        <v>26</v>
      </c>
      <c r="K177" s="389"/>
      <c r="L177" s="388"/>
      <c r="M177" s="279"/>
      <c r="N177" s="366">
        <f t="shared" si="45"/>
        <v>0</v>
      </c>
      <c r="O177" s="353">
        <f t="shared" si="46"/>
        <v>0</v>
      </c>
      <c r="P177" s="472" t="s">
        <v>26</v>
      </c>
      <c r="Q177" s="461">
        <f t="shared" si="47"/>
        <v>0</v>
      </c>
      <c r="R177" s="367">
        <f t="shared" si="48"/>
        <v>0</v>
      </c>
      <c r="S177" s="367">
        <f t="shared" si="49"/>
        <v>0</v>
      </c>
      <c r="T177" s="132"/>
      <c r="U177" s="132"/>
      <c r="V177" s="115"/>
      <c r="W177" s="223"/>
      <c r="X177" s="33"/>
      <c r="Y177" s="33"/>
      <c r="Z177" s="33"/>
      <c r="AA177" s="16"/>
      <c r="AB177" s="1"/>
    </row>
    <row r="178" spans="1:28" ht="17.25" customHeight="1">
      <c r="A178" s="274">
        <v>6</v>
      </c>
      <c r="B178" s="500"/>
      <c r="C178" s="460"/>
      <c r="D178" s="287" t="s">
        <v>26</v>
      </c>
      <c r="E178" s="98" t="s">
        <v>26</v>
      </c>
      <c r="F178" s="98" t="s">
        <v>26</v>
      </c>
      <c r="G178" s="98" t="s">
        <v>26</v>
      </c>
      <c r="H178" s="98" t="s">
        <v>26</v>
      </c>
      <c r="I178" s="98" t="s">
        <v>26</v>
      </c>
      <c r="J178" s="288" t="s">
        <v>26</v>
      </c>
      <c r="K178" s="389"/>
      <c r="L178" s="388"/>
      <c r="M178" s="279"/>
      <c r="N178" s="366">
        <f t="shared" si="45"/>
        <v>0</v>
      </c>
      <c r="O178" s="353">
        <f t="shared" si="46"/>
        <v>0</v>
      </c>
      <c r="P178" s="472" t="s">
        <v>26</v>
      </c>
      <c r="Q178" s="461">
        <f t="shared" si="47"/>
        <v>0</v>
      </c>
      <c r="R178" s="367">
        <f t="shared" si="48"/>
        <v>0</v>
      </c>
      <c r="S178" s="367">
        <f t="shared" si="49"/>
        <v>0</v>
      </c>
      <c r="T178" s="132"/>
      <c r="U178" s="132"/>
      <c r="V178" s="115"/>
      <c r="W178" s="223"/>
      <c r="X178" s="33"/>
      <c r="Y178" s="33"/>
      <c r="Z178" s="33"/>
      <c r="AA178" s="16"/>
      <c r="AB178" s="1"/>
    </row>
    <row r="179" spans="1:28" ht="17.25" customHeight="1">
      <c r="A179" s="274">
        <v>7</v>
      </c>
      <c r="B179" s="500"/>
      <c r="C179" s="460"/>
      <c r="D179" s="287" t="s">
        <v>26</v>
      </c>
      <c r="E179" s="98" t="s">
        <v>26</v>
      </c>
      <c r="F179" s="98" t="s">
        <v>26</v>
      </c>
      <c r="G179" s="98" t="s">
        <v>26</v>
      </c>
      <c r="H179" s="98" t="s">
        <v>26</v>
      </c>
      <c r="I179" s="98" t="s">
        <v>26</v>
      </c>
      <c r="J179" s="288" t="s">
        <v>26</v>
      </c>
      <c r="K179" s="389"/>
      <c r="L179" s="388"/>
      <c r="M179" s="279"/>
      <c r="N179" s="366">
        <f t="shared" si="45"/>
        <v>0</v>
      </c>
      <c r="O179" s="353">
        <f t="shared" si="46"/>
        <v>0</v>
      </c>
      <c r="P179" s="472" t="s">
        <v>26</v>
      </c>
      <c r="Q179" s="461">
        <f t="shared" si="47"/>
        <v>0</v>
      </c>
      <c r="R179" s="367">
        <f t="shared" si="48"/>
        <v>0</v>
      </c>
      <c r="S179" s="367">
        <f t="shared" si="49"/>
        <v>0</v>
      </c>
      <c r="T179" s="132"/>
      <c r="U179" s="132"/>
      <c r="V179" s="115"/>
      <c r="W179" s="223"/>
      <c r="X179" s="33"/>
      <c r="Y179" s="33"/>
      <c r="Z179" s="33"/>
      <c r="AA179" s="16"/>
      <c r="AB179" s="1"/>
    </row>
    <row r="180" spans="1:28" ht="17.25" customHeight="1">
      <c r="A180" s="274">
        <v>8</v>
      </c>
      <c r="B180" s="500"/>
      <c r="C180" s="460"/>
      <c r="D180" s="287" t="s">
        <v>26</v>
      </c>
      <c r="E180" s="98" t="s">
        <v>26</v>
      </c>
      <c r="F180" s="98" t="s">
        <v>26</v>
      </c>
      <c r="G180" s="98" t="s">
        <v>26</v>
      </c>
      <c r="H180" s="98" t="s">
        <v>26</v>
      </c>
      <c r="I180" s="98" t="s">
        <v>26</v>
      </c>
      <c r="J180" s="288" t="s">
        <v>26</v>
      </c>
      <c r="K180" s="389"/>
      <c r="L180" s="388"/>
      <c r="M180" s="279"/>
      <c r="N180" s="366">
        <f t="shared" si="45"/>
        <v>0</v>
      </c>
      <c r="O180" s="353">
        <f t="shared" si="46"/>
        <v>0</v>
      </c>
      <c r="P180" s="472" t="s">
        <v>26</v>
      </c>
      <c r="Q180" s="461">
        <f t="shared" si="47"/>
        <v>0</v>
      </c>
      <c r="R180" s="367">
        <f t="shared" si="48"/>
        <v>0</v>
      </c>
      <c r="S180" s="367">
        <f t="shared" si="49"/>
        <v>0</v>
      </c>
      <c r="T180" s="132"/>
      <c r="U180" s="132"/>
      <c r="V180" s="115"/>
      <c r="W180" s="223"/>
      <c r="X180" s="33"/>
      <c r="Y180" s="33"/>
      <c r="Z180" s="33"/>
      <c r="AA180" s="16"/>
      <c r="AB180" s="1"/>
    </row>
    <row r="181" spans="1:28" ht="17.25" customHeight="1">
      <c r="A181" s="274">
        <v>9</v>
      </c>
      <c r="B181" s="500"/>
      <c r="C181" s="460"/>
      <c r="D181" s="287" t="s">
        <v>26</v>
      </c>
      <c r="E181" s="98" t="s">
        <v>26</v>
      </c>
      <c r="F181" s="98" t="s">
        <v>26</v>
      </c>
      <c r="G181" s="98" t="s">
        <v>26</v>
      </c>
      <c r="H181" s="98" t="s">
        <v>26</v>
      </c>
      <c r="I181" s="98" t="s">
        <v>26</v>
      </c>
      <c r="J181" s="288" t="s">
        <v>26</v>
      </c>
      <c r="K181" s="389"/>
      <c r="L181" s="388"/>
      <c r="M181" s="279"/>
      <c r="N181" s="366">
        <f t="shared" si="45"/>
        <v>0</v>
      </c>
      <c r="O181" s="353">
        <f t="shared" si="46"/>
        <v>0</v>
      </c>
      <c r="P181" s="472" t="s">
        <v>26</v>
      </c>
      <c r="Q181" s="461">
        <f t="shared" si="47"/>
        <v>0</v>
      </c>
      <c r="R181" s="367">
        <f t="shared" si="48"/>
        <v>0</v>
      </c>
      <c r="S181" s="367">
        <f t="shared" si="49"/>
        <v>0</v>
      </c>
      <c r="T181" s="132"/>
      <c r="U181" s="132"/>
      <c r="V181" s="115"/>
      <c r="W181" s="223"/>
      <c r="X181" s="33"/>
      <c r="Y181" s="33"/>
      <c r="Z181" s="33"/>
      <c r="AA181" s="16"/>
      <c r="AB181" s="1"/>
    </row>
    <row r="182" spans="1:28" ht="17.25" customHeight="1" thickBot="1">
      <c r="A182" s="274">
        <v>10</v>
      </c>
      <c r="B182" s="500"/>
      <c r="C182" s="460"/>
      <c r="D182" s="287" t="s">
        <v>26</v>
      </c>
      <c r="E182" s="98" t="s">
        <v>26</v>
      </c>
      <c r="F182" s="98" t="s">
        <v>26</v>
      </c>
      <c r="G182" s="98" t="s">
        <v>26</v>
      </c>
      <c r="H182" s="98" t="s">
        <v>26</v>
      </c>
      <c r="I182" s="98" t="s">
        <v>26</v>
      </c>
      <c r="J182" s="288" t="s">
        <v>26</v>
      </c>
      <c r="K182" s="389"/>
      <c r="L182" s="388"/>
      <c r="M182" s="279"/>
      <c r="N182" s="366">
        <f t="shared" si="45"/>
        <v>0</v>
      </c>
      <c r="O182" s="353">
        <f t="shared" si="46"/>
        <v>0</v>
      </c>
      <c r="P182" s="473" t="s">
        <v>26</v>
      </c>
      <c r="Q182" s="462">
        <f t="shared" si="47"/>
        <v>0</v>
      </c>
      <c r="R182" s="448">
        <f t="shared" si="48"/>
        <v>0</v>
      </c>
      <c r="S182" s="448">
        <f t="shared" si="49"/>
        <v>0</v>
      </c>
      <c r="T182" s="132"/>
      <c r="U182" s="132"/>
      <c r="V182" s="115"/>
      <c r="W182" s="223"/>
      <c r="X182" s="33"/>
      <c r="Y182" s="33"/>
      <c r="Z182" s="33"/>
      <c r="AA182" s="16"/>
      <c r="AB182" s="1"/>
    </row>
    <row r="183" spans="1:28" ht="17.25" customHeight="1" thickBot="1">
      <c r="A183" s="11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5" t="s">
        <v>92</v>
      </c>
      <c r="Q183" s="463">
        <f>SUM(Q173:Q182)</f>
        <v>0</v>
      </c>
      <c r="R183" s="449">
        <f>SUM(R173:R182)</f>
        <v>0</v>
      </c>
      <c r="S183" s="450">
        <f>SUM(S173:S182)</f>
        <v>0</v>
      </c>
      <c r="T183" s="124"/>
      <c r="U183" s="124"/>
      <c r="V183" s="144"/>
      <c r="W183" s="223"/>
      <c r="X183" s="33"/>
      <c r="Y183" s="33"/>
      <c r="Z183" s="33"/>
      <c r="AA183" s="16"/>
      <c r="AB183" s="1"/>
    </row>
    <row r="184" spans="1:28" ht="17.25" customHeight="1" thickBot="1">
      <c r="A184" s="548" t="s">
        <v>128</v>
      </c>
      <c r="B184" s="549"/>
      <c r="C184" s="549"/>
      <c r="D184" s="549"/>
      <c r="E184" s="549"/>
      <c r="F184" s="549"/>
      <c r="G184" s="549"/>
      <c r="H184" s="549"/>
      <c r="I184" s="549"/>
      <c r="J184" s="549"/>
      <c r="K184" s="549"/>
      <c r="L184" s="549"/>
      <c r="M184" s="549"/>
      <c r="N184" s="549"/>
      <c r="O184" s="549"/>
      <c r="P184" s="135"/>
      <c r="Q184" s="144"/>
      <c r="R184" s="144"/>
      <c r="S184" s="144"/>
      <c r="T184" s="124"/>
      <c r="U184" s="124"/>
      <c r="V184" s="144"/>
      <c r="W184" s="223"/>
      <c r="X184" s="33"/>
      <c r="Y184" s="33"/>
      <c r="Z184" s="33"/>
      <c r="AA184" s="16"/>
      <c r="AB184" s="1"/>
    </row>
    <row r="185" spans="1:28" ht="17.25" customHeight="1">
      <c r="A185" s="274">
        <v>1</v>
      </c>
      <c r="B185" s="500"/>
      <c r="C185" s="460"/>
      <c r="D185" s="287" t="s">
        <v>26</v>
      </c>
      <c r="E185" s="98" t="s">
        <v>26</v>
      </c>
      <c r="F185" s="98" t="s">
        <v>26</v>
      </c>
      <c r="G185" s="98" t="s">
        <v>26</v>
      </c>
      <c r="H185" s="98" t="s">
        <v>26</v>
      </c>
      <c r="I185" s="98" t="s">
        <v>26</v>
      </c>
      <c r="J185" s="288" t="s">
        <v>26</v>
      </c>
      <c r="K185" s="389"/>
      <c r="L185" s="388"/>
      <c r="M185" s="279"/>
      <c r="N185" s="366">
        <f>L185*M185</f>
        <v>0</v>
      </c>
      <c r="O185" s="353">
        <f>L185+N185</f>
        <v>0</v>
      </c>
      <c r="P185" s="464" t="s">
        <v>26</v>
      </c>
      <c r="Q185" s="461">
        <f>K185*L185</f>
        <v>0</v>
      </c>
      <c r="R185" s="367">
        <f>K185*N185</f>
        <v>0</v>
      </c>
      <c r="S185" s="367">
        <f>Q185+R185</f>
        <v>0</v>
      </c>
      <c r="T185" s="132"/>
      <c r="U185" s="132"/>
      <c r="V185" s="115"/>
      <c r="W185" s="223"/>
      <c r="X185" s="33"/>
      <c r="Y185" s="33"/>
      <c r="Z185" s="33"/>
      <c r="AA185" s="16"/>
      <c r="AB185" s="1"/>
    </row>
    <row r="186" spans="1:28" ht="17.25" customHeight="1">
      <c r="A186" s="274">
        <v>2</v>
      </c>
      <c r="B186" s="500"/>
      <c r="C186" s="460"/>
      <c r="D186" s="287" t="s">
        <v>26</v>
      </c>
      <c r="E186" s="98" t="s">
        <v>26</v>
      </c>
      <c r="F186" s="98" t="s">
        <v>26</v>
      </c>
      <c r="G186" s="98" t="s">
        <v>26</v>
      </c>
      <c r="H186" s="98" t="s">
        <v>26</v>
      </c>
      <c r="I186" s="98" t="s">
        <v>26</v>
      </c>
      <c r="J186" s="288" t="s">
        <v>26</v>
      </c>
      <c r="K186" s="389"/>
      <c r="L186" s="388"/>
      <c r="M186" s="279"/>
      <c r="N186" s="366">
        <f aca="true" t="shared" si="50" ref="N186:N196">L186*M186</f>
        <v>0</v>
      </c>
      <c r="O186" s="353">
        <f aca="true" t="shared" si="51" ref="O186:O196">L186+N186</f>
        <v>0</v>
      </c>
      <c r="P186" s="465" t="s">
        <v>26</v>
      </c>
      <c r="Q186" s="461">
        <f aca="true" t="shared" si="52" ref="Q186:Q196">K186*L186</f>
        <v>0</v>
      </c>
      <c r="R186" s="367">
        <f aca="true" t="shared" si="53" ref="R186:R196">K186*N186</f>
        <v>0</v>
      </c>
      <c r="S186" s="367">
        <f aca="true" t="shared" si="54" ref="S186:S196">Q186+R186</f>
        <v>0</v>
      </c>
      <c r="T186" s="132"/>
      <c r="U186" s="132"/>
      <c r="V186" s="115"/>
      <c r="W186" s="223"/>
      <c r="X186" s="33"/>
      <c r="Y186" s="33"/>
      <c r="Z186" s="33"/>
      <c r="AA186" s="16"/>
      <c r="AB186" s="1"/>
    </row>
    <row r="187" spans="1:28" ht="17.25" customHeight="1">
      <c r="A187" s="274">
        <v>3</v>
      </c>
      <c r="B187" s="500"/>
      <c r="C187" s="460"/>
      <c r="D187" s="287" t="s">
        <v>26</v>
      </c>
      <c r="E187" s="98" t="s">
        <v>26</v>
      </c>
      <c r="F187" s="98" t="s">
        <v>26</v>
      </c>
      <c r="G187" s="98" t="s">
        <v>26</v>
      </c>
      <c r="H187" s="98" t="s">
        <v>26</v>
      </c>
      <c r="I187" s="98" t="s">
        <v>26</v>
      </c>
      <c r="J187" s="288" t="s">
        <v>26</v>
      </c>
      <c r="K187" s="389"/>
      <c r="L187" s="388"/>
      <c r="M187" s="279"/>
      <c r="N187" s="366">
        <f t="shared" si="50"/>
        <v>0</v>
      </c>
      <c r="O187" s="353">
        <f t="shared" si="51"/>
        <v>0</v>
      </c>
      <c r="P187" s="465" t="s">
        <v>26</v>
      </c>
      <c r="Q187" s="461">
        <f t="shared" si="52"/>
        <v>0</v>
      </c>
      <c r="R187" s="367">
        <f t="shared" si="53"/>
        <v>0</v>
      </c>
      <c r="S187" s="367">
        <f t="shared" si="54"/>
        <v>0</v>
      </c>
      <c r="T187" s="132"/>
      <c r="U187" s="132"/>
      <c r="V187" s="115"/>
      <c r="W187" s="223"/>
      <c r="X187" s="33"/>
      <c r="Y187" s="33"/>
      <c r="Z187" s="33"/>
      <c r="AA187" s="16"/>
      <c r="AB187" s="1"/>
    </row>
    <row r="188" spans="1:28" ht="17.25" customHeight="1">
      <c r="A188" s="274">
        <v>4</v>
      </c>
      <c r="B188" s="500"/>
      <c r="C188" s="460"/>
      <c r="D188" s="287" t="s">
        <v>26</v>
      </c>
      <c r="E188" s="98" t="s">
        <v>26</v>
      </c>
      <c r="F188" s="98" t="s">
        <v>26</v>
      </c>
      <c r="G188" s="98" t="s">
        <v>26</v>
      </c>
      <c r="H188" s="98" t="s">
        <v>26</v>
      </c>
      <c r="I188" s="98" t="s">
        <v>26</v>
      </c>
      <c r="J188" s="288" t="s">
        <v>26</v>
      </c>
      <c r="K188" s="389"/>
      <c r="L188" s="388"/>
      <c r="M188" s="279"/>
      <c r="N188" s="366">
        <f t="shared" si="50"/>
        <v>0</v>
      </c>
      <c r="O188" s="353">
        <f t="shared" si="51"/>
        <v>0</v>
      </c>
      <c r="P188" s="465" t="s">
        <v>26</v>
      </c>
      <c r="Q188" s="461">
        <f t="shared" si="52"/>
        <v>0</v>
      </c>
      <c r="R188" s="367">
        <f t="shared" si="53"/>
        <v>0</v>
      </c>
      <c r="S188" s="367">
        <f t="shared" si="54"/>
        <v>0</v>
      </c>
      <c r="T188" s="132"/>
      <c r="U188" s="132"/>
      <c r="V188" s="115"/>
      <c r="W188" s="223"/>
      <c r="X188" s="33"/>
      <c r="Y188" s="33"/>
      <c r="Z188" s="33"/>
      <c r="AA188" s="16"/>
      <c r="AB188" s="1"/>
    </row>
    <row r="189" spans="1:28" ht="17.25" customHeight="1">
      <c r="A189" s="274">
        <v>5</v>
      </c>
      <c r="B189" s="500"/>
      <c r="C189" s="460"/>
      <c r="D189" s="287" t="s">
        <v>26</v>
      </c>
      <c r="E189" s="98" t="s">
        <v>26</v>
      </c>
      <c r="F189" s="98" t="s">
        <v>26</v>
      </c>
      <c r="G189" s="98" t="s">
        <v>26</v>
      </c>
      <c r="H189" s="98" t="s">
        <v>26</v>
      </c>
      <c r="I189" s="98" t="s">
        <v>26</v>
      </c>
      <c r="J189" s="288" t="s">
        <v>26</v>
      </c>
      <c r="K189" s="389"/>
      <c r="L189" s="388"/>
      <c r="M189" s="279"/>
      <c r="N189" s="366">
        <f t="shared" si="50"/>
        <v>0</v>
      </c>
      <c r="O189" s="353">
        <f t="shared" si="51"/>
        <v>0</v>
      </c>
      <c r="P189" s="465" t="s">
        <v>26</v>
      </c>
      <c r="Q189" s="461">
        <f t="shared" si="52"/>
        <v>0</v>
      </c>
      <c r="R189" s="367">
        <f t="shared" si="53"/>
        <v>0</v>
      </c>
      <c r="S189" s="367">
        <f t="shared" si="54"/>
        <v>0</v>
      </c>
      <c r="T189" s="132"/>
      <c r="U189" s="132"/>
      <c r="V189" s="115"/>
      <c r="W189" s="223"/>
      <c r="X189" s="33"/>
      <c r="Y189" s="33"/>
      <c r="Z189" s="33"/>
      <c r="AA189" s="16"/>
      <c r="AB189" s="1"/>
    </row>
    <row r="190" spans="1:28" ht="17.25" customHeight="1">
      <c r="A190" s="274">
        <v>6</v>
      </c>
      <c r="B190" s="500"/>
      <c r="C190" s="460"/>
      <c r="D190" s="287" t="s">
        <v>26</v>
      </c>
      <c r="E190" s="98" t="s">
        <v>26</v>
      </c>
      <c r="F190" s="98" t="s">
        <v>26</v>
      </c>
      <c r="G190" s="98" t="s">
        <v>26</v>
      </c>
      <c r="H190" s="98" t="s">
        <v>26</v>
      </c>
      <c r="I190" s="98" t="s">
        <v>26</v>
      </c>
      <c r="J190" s="288" t="s">
        <v>26</v>
      </c>
      <c r="K190" s="389"/>
      <c r="L190" s="388"/>
      <c r="M190" s="279"/>
      <c r="N190" s="366">
        <f t="shared" si="50"/>
        <v>0</v>
      </c>
      <c r="O190" s="353">
        <f t="shared" si="51"/>
        <v>0</v>
      </c>
      <c r="P190" s="465" t="s">
        <v>26</v>
      </c>
      <c r="Q190" s="461">
        <f t="shared" si="52"/>
        <v>0</v>
      </c>
      <c r="R190" s="367">
        <f t="shared" si="53"/>
        <v>0</v>
      </c>
      <c r="S190" s="367">
        <f t="shared" si="54"/>
        <v>0</v>
      </c>
      <c r="T190" s="132"/>
      <c r="U190" s="132"/>
      <c r="V190" s="115"/>
      <c r="W190" s="223"/>
      <c r="X190" s="33"/>
      <c r="Y190" s="33"/>
      <c r="Z190" s="33"/>
      <c r="AA190" s="16"/>
      <c r="AB190" s="1"/>
    </row>
    <row r="191" spans="1:28" ht="17.25" customHeight="1">
      <c r="A191" s="274">
        <v>7</v>
      </c>
      <c r="B191" s="500"/>
      <c r="C191" s="460"/>
      <c r="D191" s="287" t="s">
        <v>26</v>
      </c>
      <c r="E191" s="98" t="s">
        <v>26</v>
      </c>
      <c r="F191" s="98" t="s">
        <v>26</v>
      </c>
      <c r="G191" s="98" t="s">
        <v>26</v>
      </c>
      <c r="H191" s="98" t="s">
        <v>26</v>
      </c>
      <c r="I191" s="98" t="s">
        <v>26</v>
      </c>
      <c r="J191" s="288" t="s">
        <v>26</v>
      </c>
      <c r="K191" s="389"/>
      <c r="L191" s="388"/>
      <c r="M191" s="279"/>
      <c r="N191" s="366">
        <f t="shared" si="50"/>
        <v>0</v>
      </c>
      <c r="O191" s="353">
        <f t="shared" si="51"/>
        <v>0</v>
      </c>
      <c r="P191" s="465" t="s">
        <v>26</v>
      </c>
      <c r="Q191" s="461">
        <f t="shared" si="52"/>
        <v>0</v>
      </c>
      <c r="R191" s="367">
        <f t="shared" si="53"/>
        <v>0</v>
      </c>
      <c r="S191" s="367">
        <f t="shared" si="54"/>
        <v>0</v>
      </c>
      <c r="T191" s="132"/>
      <c r="U191" s="132"/>
      <c r="V191" s="115"/>
      <c r="W191" s="223"/>
      <c r="X191" s="33"/>
      <c r="Y191" s="33"/>
      <c r="Z191" s="33"/>
      <c r="AA191" s="16"/>
      <c r="AB191" s="1"/>
    </row>
    <row r="192" spans="1:28" ht="17.25" customHeight="1">
      <c r="A192" s="274">
        <v>8</v>
      </c>
      <c r="B192" s="500"/>
      <c r="C192" s="460"/>
      <c r="D192" s="287" t="s">
        <v>26</v>
      </c>
      <c r="E192" s="98" t="s">
        <v>26</v>
      </c>
      <c r="F192" s="98" t="s">
        <v>26</v>
      </c>
      <c r="G192" s="98" t="s">
        <v>26</v>
      </c>
      <c r="H192" s="98" t="s">
        <v>26</v>
      </c>
      <c r="I192" s="98" t="s">
        <v>26</v>
      </c>
      <c r="J192" s="288" t="s">
        <v>26</v>
      </c>
      <c r="K192" s="389"/>
      <c r="L192" s="388"/>
      <c r="M192" s="279"/>
      <c r="N192" s="366">
        <f t="shared" si="50"/>
        <v>0</v>
      </c>
      <c r="O192" s="353">
        <f t="shared" si="51"/>
        <v>0</v>
      </c>
      <c r="P192" s="465" t="s">
        <v>26</v>
      </c>
      <c r="Q192" s="461">
        <f t="shared" si="52"/>
        <v>0</v>
      </c>
      <c r="R192" s="367">
        <f t="shared" si="53"/>
        <v>0</v>
      </c>
      <c r="S192" s="367">
        <f t="shared" si="54"/>
        <v>0</v>
      </c>
      <c r="T192" s="132"/>
      <c r="U192" s="132"/>
      <c r="V192" s="115"/>
      <c r="W192" s="223"/>
      <c r="X192" s="33"/>
      <c r="Y192" s="33"/>
      <c r="Z192" s="33"/>
      <c r="AA192" s="16"/>
      <c r="AB192" s="1"/>
    </row>
    <row r="193" spans="1:28" ht="17.25" customHeight="1">
      <c r="A193" s="274">
        <v>9</v>
      </c>
      <c r="B193" s="500"/>
      <c r="C193" s="460"/>
      <c r="D193" s="287" t="s">
        <v>26</v>
      </c>
      <c r="E193" s="98" t="s">
        <v>26</v>
      </c>
      <c r="F193" s="98" t="s">
        <v>26</v>
      </c>
      <c r="G193" s="98" t="s">
        <v>26</v>
      </c>
      <c r="H193" s="98" t="s">
        <v>26</v>
      </c>
      <c r="I193" s="98" t="s">
        <v>26</v>
      </c>
      <c r="J193" s="288" t="s">
        <v>26</v>
      </c>
      <c r="K193" s="389"/>
      <c r="L193" s="388"/>
      <c r="M193" s="279"/>
      <c r="N193" s="366">
        <f t="shared" si="50"/>
        <v>0</v>
      </c>
      <c r="O193" s="353">
        <f t="shared" si="51"/>
        <v>0</v>
      </c>
      <c r="P193" s="465" t="s">
        <v>26</v>
      </c>
      <c r="Q193" s="461">
        <f t="shared" si="52"/>
        <v>0</v>
      </c>
      <c r="R193" s="367">
        <f t="shared" si="53"/>
        <v>0</v>
      </c>
      <c r="S193" s="367">
        <f t="shared" si="54"/>
        <v>0</v>
      </c>
      <c r="T193" s="132"/>
      <c r="U193" s="132"/>
      <c r="V193" s="115"/>
      <c r="W193" s="223"/>
      <c r="X193" s="33"/>
      <c r="Y193" s="33"/>
      <c r="Z193" s="33"/>
      <c r="AA193" s="16"/>
      <c r="AB193" s="1"/>
    </row>
    <row r="194" spans="1:28" ht="17.25" customHeight="1">
      <c r="A194" s="274">
        <v>10</v>
      </c>
      <c r="B194" s="500"/>
      <c r="C194" s="460"/>
      <c r="D194" s="287" t="s">
        <v>26</v>
      </c>
      <c r="E194" s="98" t="s">
        <v>26</v>
      </c>
      <c r="F194" s="98" t="s">
        <v>26</v>
      </c>
      <c r="G194" s="98" t="s">
        <v>26</v>
      </c>
      <c r="H194" s="98" t="s">
        <v>26</v>
      </c>
      <c r="I194" s="98" t="s">
        <v>26</v>
      </c>
      <c r="J194" s="288" t="s">
        <v>26</v>
      </c>
      <c r="K194" s="389"/>
      <c r="L194" s="388"/>
      <c r="M194" s="279"/>
      <c r="N194" s="366">
        <f t="shared" si="50"/>
        <v>0</v>
      </c>
      <c r="O194" s="353">
        <f t="shared" si="51"/>
        <v>0</v>
      </c>
      <c r="P194" s="465" t="s">
        <v>26</v>
      </c>
      <c r="Q194" s="461">
        <f t="shared" si="52"/>
        <v>0</v>
      </c>
      <c r="R194" s="367">
        <f t="shared" si="53"/>
        <v>0</v>
      </c>
      <c r="S194" s="367">
        <f t="shared" si="54"/>
        <v>0</v>
      </c>
      <c r="T194" s="132"/>
      <c r="U194" s="132"/>
      <c r="V194" s="115"/>
      <c r="W194" s="223"/>
      <c r="X194" s="33"/>
      <c r="Y194" s="33"/>
      <c r="Z194" s="33"/>
      <c r="AA194" s="16"/>
      <c r="AB194" s="1"/>
    </row>
    <row r="195" spans="1:28" ht="17.25" customHeight="1">
      <c r="A195" s="274">
        <v>11</v>
      </c>
      <c r="B195" s="500"/>
      <c r="C195" s="460"/>
      <c r="D195" s="287" t="s">
        <v>26</v>
      </c>
      <c r="E195" s="98" t="s">
        <v>26</v>
      </c>
      <c r="F195" s="98" t="s">
        <v>26</v>
      </c>
      <c r="G195" s="98" t="s">
        <v>26</v>
      </c>
      <c r="H195" s="98" t="s">
        <v>26</v>
      </c>
      <c r="I195" s="98" t="s">
        <v>26</v>
      </c>
      <c r="J195" s="288" t="s">
        <v>26</v>
      </c>
      <c r="K195" s="389"/>
      <c r="L195" s="388"/>
      <c r="M195" s="279"/>
      <c r="N195" s="366">
        <f t="shared" si="50"/>
        <v>0</v>
      </c>
      <c r="O195" s="353">
        <f t="shared" si="51"/>
        <v>0</v>
      </c>
      <c r="P195" s="465" t="s">
        <v>26</v>
      </c>
      <c r="Q195" s="461">
        <f t="shared" si="52"/>
        <v>0</v>
      </c>
      <c r="R195" s="367">
        <f t="shared" si="53"/>
        <v>0</v>
      </c>
      <c r="S195" s="367">
        <f t="shared" si="54"/>
        <v>0</v>
      </c>
      <c r="T195" s="132"/>
      <c r="U195" s="132"/>
      <c r="V195" s="115"/>
      <c r="W195" s="223"/>
      <c r="X195" s="33"/>
      <c r="Y195" s="33"/>
      <c r="Z195" s="33"/>
      <c r="AA195" s="16"/>
      <c r="AB195" s="1"/>
    </row>
    <row r="196" spans="1:28" ht="17.25" customHeight="1" thickBot="1">
      <c r="A196" s="274">
        <v>12</v>
      </c>
      <c r="B196" s="500"/>
      <c r="C196" s="460"/>
      <c r="D196" s="287" t="s">
        <v>26</v>
      </c>
      <c r="E196" s="98" t="s">
        <v>26</v>
      </c>
      <c r="F196" s="98" t="s">
        <v>26</v>
      </c>
      <c r="G196" s="98" t="s">
        <v>26</v>
      </c>
      <c r="H196" s="98" t="s">
        <v>26</v>
      </c>
      <c r="I196" s="98" t="s">
        <v>26</v>
      </c>
      <c r="J196" s="288" t="s">
        <v>26</v>
      </c>
      <c r="K196" s="389"/>
      <c r="L196" s="388"/>
      <c r="M196" s="279"/>
      <c r="N196" s="366">
        <f t="shared" si="50"/>
        <v>0</v>
      </c>
      <c r="O196" s="353">
        <f t="shared" si="51"/>
        <v>0</v>
      </c>
      <c r="P196" s="466" t="s">
        <v>26</v>
      </c>
      <c r="Q196" s="462">
        <f t="shared" si="52"/>
        <v>0</v>
      </c>
      <c r="R196" s="448">
        <f t="shared" si="53"/>
        <v>0</v>
      </c>
      <c r="S196" s="448">
        <f t="shared" si="54"/>
        <v>0</v>
      </c>
      <c r="T196" s="132"/>
      <c r="U196" s="132"/>
      <c r="V196" s="115"/>
      <c r="W196" s="223"/>
      <c r="X196" s="33"/>
      <c r="Y196" s="33"/>
      <c r="Z196" s="33"/>
      <c r="AA196" s="16"/>
      <c r="AB196" s="1"/>
    </row>
    <row r="197" spans="1:28" ht="17.25" customHeight="1" thickBot="1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24"/>
      <c r="M197" s="124"/>
      <c r="N197" s="124"/>
      <c r="O197" s="124"/>
      <c r="P197" s="125" t="s">
        <v>92</v>
      </c>
      <c r="Q197" s="463">
        <f>SUM(Q185:Q196)</f>
        <v>0</v>
      </c>
      <c r="R197" s="449">
        <f>SUM(R185:R196)</f>
        <v>0</v>
      </c>
      <c r="S197" s="450">
        <f>SUM(S185:S196)</f>
        <v>0</v>
      </c>
      <c r="T197" s="114"/>
      <c r="U197" s="114"/>
      <c r="V197" s="144"/>
      <c r="W197" s="223"/>
      <c r="X197" s="33"/>
      <c r="Y197" s="33"/>
      <c r="Z197" s="33"/>
      <c r="AA197" s="16"/>
      <c r="AB197" s="1"/>
    </row>
    <row r="198" spans="1:28" ht="17.25" customHeight="1" thickBot="1">
      <c r="A198" s="548" t="s">
        <v>127</v>
      </c>
      <c r="B198" s="549"/>
      <c r="C198" s="549"/>
      <c r="D198" s="549"/>
      <c r="E198" s="549"/>
      <c r="F198" s="549"/>
      <c r="G198" s="549"/>
      <c r="H198" s="549"/>
      <c r="I198" s="549"/>
      <c r="J198" s="549"/>
      <c r="K198" s="549"/>
      <c r="L198" s="549"/>
      <c r="M198" s="549"/>
      <c r="N198" s="549"/>
      <c r="O198" s="549"/>
      <c r="P198" s="135"/>
      <c r="Q198" s="144"/>
      <c r="R198" s="144"/>
      <c r="S198" s="144"/>
      <c r="T198" s="114"/>
      <c r="U198" s="114"/>
      <c r="V198" s="144"/>
      <c r="W198" s="223"/>
      <c r="X198" s="33"/>
      <c r="Y198" s="33"/>
      <c r="Z198" s="33"/>
      <c r="AA198" s="16"/>
      <c r="AB198" s="1"/>
    </row>
    <row r="199" spans="1:28" ht="17.25" customHeight="1">
      <c r="A199" s="274">
        <v>1</v>
      </c>
      <c r="B199" s="500"/>
      <c r="C199" s="460"/>
      <c r="D199" s="287" t="s">
        <v>26</v>
      </c>
      <c r="E199" s="98" t="s">
        <v>26</v>
      </c>
      <c r="F199" s="98" t="s">
        <v>26</v>
      </c>
      <c r="G199" s="98" t="s">
        <v>26</v>
      </c>
      <c r="H199" s="98" t="s">
        <v>26</v>
      </c>
      <c r="I199" s="98" t="s">
        <v>26</v>
      </c>
      <c r="J199" s="288" t="s">
        <v>26</v>
      </c>
      <c r="K199" s="389"/>
      <c r="L199" s="388"/>
      <c r="M199" s="279"/>
      <c r="N199" s="366">
        <f>L199*M199</f>
        <v>0</v>
      </c>
      <c r="O199" s="353">
        <f>L199+N199</f>
        <v>0</v>
      </c>
      <c r="P199" s="464" t="s">
        <v>26</v>
      </c>
      <c r="Q199" s="461">
        <f>K199*L199</f>
        <v>0</v>
      </c>
      <c r="R199" s="367">
        <f>K199*N199</f>
        <v>0</v>
      </c>
      <c r="S199" s="367">
        <f>Q199+R199</f>
        <v>0</v>
      </c>
      <c r="T199" s="132"/>
      <c r="U199" s="132"/>
      <c r="V199" s="115"/>
      <c r="W199" s="223"/>
      <c r="X199" s="33"/>
      <c r="Y199" s="33"/>
      <c r="Z199" s="33"/>
      <c r="AA199" s="16"/>
      <c r="AB199" s="1"/>
    </row>
    <row r="200" spans="1:28" ht="17.25" customHeight="1">
      <c r="A200" s="274">
        <v>2</v>
      </c>
      <c r="B200" s="500"/>
      <c r="C200" s="460"/>
      <c r="D200" s="287" t="s">
        <v>26</v>
      </c>
      <c r="E200" s="98" t="s">
        <v>26</v>
      </c>
      <c r="F200" s="98" t="s">
        <v>26</v>
      </c>
      <c r="G200" s="98" t="s">
        <v>26</v>
      </c>
      <c r="H200" s="98" t="s">
        <v>26</v>
      </c>
      <c r="I200" s="98" t="s">
        <v>26</v>
      </c>
      <c r="J200" s="288" t="s">
        <v>26</v>
      </c>
      <c r="K200" s="389"/>
      <c r="L200" s="388"/>
      <c r="M200" s="279"/>
      <c r="N200" s="366">
        <f aca="true" t="shared" si="55" ref="N200:N223">L200*M200</f>
        <v>0</v>
      </c>
      <c r="O200" s="353">
        <f aca="true" t="shared" si="56" ref="O200:O222">L200+N200</f>
        <v>0</v>
      </c>
      <c r="P200" s="465" t="s">
        <v>26</v>
      </c>
      <c r="Q200" s="461">
        <f aca="true" t="shared" si="57" ref="Q200:Q223">K200*L200</f>
        <v>0</v>
      </c>
      <c r="R200" s="367">
        <f aca="true" t="shared" si="58" ref="R200:R223">K200*N200</f>
        <v>0</v>
      </c>
      <c r="S200" s="367">
        <f aca="true" t="shared" si="59" ref="S200:S222">Q200+R200</f>
        <v>0</v>
      </c>
      <c r="T200" s="132"/>
      <c r="U200" s="132"/>
      <c r="V200" s="115"/>
      <c r="W200" s="223"/>
      <c r="X200" s="33"/>
      <c r="Y200" s="33"/>
      <c r="Z200" s="33"/>
      <c r="AA200" s="16"/>
      <c r="AB200" s="1"/>
    </row>
    <row r="201" spans="1:28" ht="17.25" customHeight="1">
      <c r="A201" s="274">
        <v>3</v>
      </c>
      <c r="B201" s="500"/>
      <c r="C201" s="460"/>
      <c r="D201" s="287" t="s">
        <v>26</v>
      </c>
      <c r="E201" s="98" t="s">
        <v>26</v>
      </c>
      <c r="F201" s="98" t="s">
        <v>26</v>
      </c>
      <c r="G201" s="98" t="s">
        <v>26</v>
      </c>
      <c r="H201" s="98" t="s">
        <v>26</v>
      </c>
      <c r="I201" s="98" t="s">
        <v>26</v>
      </c>
      <c r="J201" s="288" t="s">
        <v>26</v>
      </c>
      <c r="K201" s="389"/>
      <c r="L201" s="388"/>
      <c r="M201" s="279"/>
      <c r="N201" s="366">
        <f t="shared" si="55"/>
        <v>0</v>
      </c>
      <c r="O201" s="353">
        <f t="shared" si="56"/>
        <v>0</v>
      </c>
      <c r="P201" s="465" t="s">
        <v>26</v>
      </c>
      <c r="Q201" s="461">
        <f t="shared" si="57"/>
        <v>0</v>
      </c>
      <c r="R201" s="367">
        <f t="shared" si="58"/>
        <v>0</v>
      </c>
      <c r="S201" s="367">
        <f t="shared" si="59"/>
        <v>0</v>
      </c>
      <c r="T201" s="132"/>
      <c r="U201" s="132"/>
      <c r="V201" s="115"/>
      <c r="W201" s="223"/>
      <c r="X201" s="33"/>
      <c r="Y201" s="33"/>
      <c r="Z201" s="33"/>
      <c r="AA201" s="16"/>
      <c r="AB201" s="1"/>
    </row>
    <row r="202" spans="1:28" ht="17.25" customHeight="1">
      <c r="A202" s="274">
        <v>4</v>
      </c>
      <c r="B202" s="500"/>
      <c r="C202" s="460"/>
      <c r="D202" s="287" t="s">
        <v>26</v>
      </c>
      <c r="E202" s="98" t="s">
        <v>26</v>
      </c>
      <c r="F202" s="98" t="s">
        <v>26</v>
      </c>
      <c r="G202" s="98" t="s">
        <v>26</v>
      </c>
      <c r="H202" s="98" t="s">
        <v>26</v>
      </c>
      <c r="I202" s="98" t="s">
        <v>26</v>
      </c>
      <c r="J202" s="288" t="s">
        <v>26</v>
      </c>
      <c r="K202" s="389"/>
      <c r="L202" s="388"/>
      <c r="M202" s="279"/>
      <c r="N202" s="366">
        <f t="shared" si="55"/>
        <v>0</v>
      </c>
      <c r="O202" s="353">
        <f t="shared" si="56"/>
        <v>0</v>
      </c>
      <c r="P202" s="465" t="s">
        <v>26</v>
      </c>
      <c r="Q202" s="461">
        <f t="shared" si="57"/>
        <v>0</v>
      </c>
      <c r="R202" s="367">
        <f t="shared" si="58"/>
        <v>0</v>
      </c>
      <c r="S202" s="367">
        <f t="shared" si="59"/>
        <v>0</v>
      </c>
      <c r="T202" s="132"/>
      <c r="U202" s="132"/>
      <c r="V202" s="115"/>
      <c r="W202" s="223"/>
      <c r="X202" s="33"/>
      <c r="Y202" s="33"/>
      <c r="Z202" s="33"/>
      <c r="AA202" s="16"/>
      <c r="AB202" s="1"/>
    </row>
    <row r="203" spans="1:28" ht="17.25" customHeight="1">
      <c r="A203" s="274">
        <v>5</v>
      </c>
      <c r="B203" s="500"/>
      <c r="C203" s="460"/>
      <c r="D203" s="287" t="s">
        <v>26</v>
      </c>
      <c r="E203" s="98" t="s">
        <v>26</v>
      </c>
      <c r="F203" s="98" t="s">
        <v>26</v>
      </c>
      <c r="G203" s="98" t="s">
        <v>26</v>
      </c>
      <c r="H203" s="98" t="s">
        <v>26</v>
      </c>
      <c r="I203" s="98" t="s">
        <v>26</v>
      </c>
      <c r="J203" s="288" t="s">
        <v>26</v>
      </c>
      <c r="K203" s="389"/>
      <c r="L203" s="388"/>
      <c r="M203" s="279"/>
      <c r="N203" s="366">
        <f t="shared" si="55"/>
        <v>0</v>
      </c>
      <c r="O203" s="353">
        <f t="shared" si="56"/>
        <v>0</v>
      </c>
      <c r="P203" s="465" t="s">
        <v>26</v>
      </c>
      <c r="Q203" s="461">
        <f t="shared" si="57"/>
        <v>0</v>
      </c>
      <c r="R203" s="367">
        <f t="shared" si="58"/>
        <v>0</v>
      </c>
      <c r="S203" s="367">
        <f t="shared" si="59"/>
        <v>0</v>
      </c>
      <c r="T203" s="132"/>
      <c r="U203" s="132"/>
      <c r="V203" s="115"/>
      <c r="W203" s="223"/>
      <c r="X203" s="33"/>
      <c r="Y203" s="33"/>
      <c r="Z203" s="33"/>
      <c r="AA203" s="16"/>
      <c r="AB203" s="1"/>
    </row>
    <row r="204" spans="1:28" ht="17.25" customHeight="1">
      <c r="A204" s="274">
        <v>6</v>
      </c>
      <c r="B204" s="500"/>
      <c r="C204" s="460"/>
      <c r="D204" s="287" t="s">
        <v>26</v>
      </c>
      <c r="E204" s="98" t="s">
        <v>26</v>
      </c>
      <c r="F204" s="98" t="s">
        <v>26</v>
      </c>
      <c r="G204" s="98" t="s">
        <v>26</v>
      </c>
      <c r="H204" s="98" t="s">
        <v>26</v>
      </c>
      <c r="I204" s="98" t="s">
        <v>26</v>
      </c>
      <c r="J204" s="288" t="s">
        <v>26</v>
      </c>
      <c r="K204" s="389"/>
      <c r="L204" s="388"/>
      <c r="M204" s="279"/>
      <c r="N204" s="366">
        <f t="shared" si="55"/>
        <v>0</v>
      </c>
      <c r="O204" s="353">
        <f t="shared" si="56"/>
        <v>0</v>
      </c>
      <c r="P204" s="465" t="s">
        <v>26</v>
      </c>
      <c r="Q204" s="461">
        <f t="shared" si="57"/>
        <v>0</v>
      </c>
      <c r="R204" s="367">
        <f t="shared" si="58"/>
        <v>0</v>
      </c>
      <c r="S204" s="367">
        <f t="shared" si="59"/>
        <v>0</v>
      </c>
      <c r="T204" s="132"/>
      <c r="U204" s="132"/>
      <c r="V204" s="115"/>
      <c r="W204" s="223"/>
      <c r="X204" s="33"/>
      <c r="Y204" s="33"/>
      <c r="Z204" s="33"/>
      <c r="AA204" s="16"/>
      <c r="AB204" s="1"/>
    </row>
    <row r="205" spans="1:28" ht="17.25" customHeight="1">
      <c r="A205" s="274">
        <v>7</v>
      </c>
      <c r="B205" s="500"/>
      <c r="C205" s="460"/>
      <c r="D205" s="287" t="s">
        <v>26</v>
      </c>
      <c r="E205" s="98" t="s">
        <v>26</v>
      </c>
      <c r="F205" s="98" t="s">
        <v>26</v>
      </c>
      <c r="G205" s="98" t="s">
        <v>26</v>
      </c>
      <c r="H205" s="98" t="s">
        <v>26</v>
      </c>
      <c r="I205" s="98" t="s">
        <v>26</v>
      </c>
      <c r="J205" s="288" t="s">
        <v>26</v>
      </c>
      <c r="K205" s="389"/>
      <c r="L205" s="388"/>
      <c r="M205" s="279"/>
      <c r="N205" s="366">
        <f t="shared" si="55"/>
        <v>0</v>
      </c>
      <c r="O205" s="353">
        <f t="shared" si="56"/>
        <v>0</v>
      </c>
      <c r="P205" s="465" t="s">
        <v>26</v>
      </c>
      <c r="Q205" s="461">
        <f t="shared" si="57"/>
        <v>0</v>
      </c>
      <c r="R205" s="367">
        <f t="shared" si="58"/>
        <v>0</v>
      </c>
      <c r="S205" s="367">
        <f t="shared" si="59"/>
        <v>0</v>
      </c>
      <c r="T205" s="132"/>
      <c r="U205" s="132"/>
      <c r="V205" s="115"/>
      <c r="W205" s="223"/>
      <c r="X205" s="33"/>
      <c r="Y205" s="33"/>
      <c r="Z205" s="33"/>
      <c r="AA205" s="16"/>
      <c r="AB205" s="1"/>
    </row>
    <row r="206" spans="1:28" ht="17.25" customHeight="1">
      <c r="A206" s="274">
        <v>8</v>
      </c>
      <c r="B206" s="500"/>
      <c r="C206" s="460"/>
      <c r="D206" s="287" t="s">
        <v>26</v>
      </c>
      <c r="E206" s="98" t="s">
        <v>26</v>
      </c>
      <c r="F206" s="98" t="s">
        <v>26</v>
      </c>
      <c r="G206" s="98" t="s">
        <v>26</v>
      </c>
      <c r="H206" s="98" t="s">
        <v>26</v>
      </c>
      <c r="I206" s="98" t="s">
        <v>26</v>
      </c>
      <c r="J206" s="288" t="s">
        <v>26</v>
      </c>
      <c r="K206" s="389"/>
      <c r="L206" s="388"/>
      <c r="M206" s="279"/>
      <c r="N206" s="366">
        <f t="shared" si="55"/>
        <v>0</v>
      </c>
      <c r="O206" s="353">
        <f t="shared" si="56"/>
        <v>0</v>
      </c>
      <c r="P206" s="465" t="s">
        <v>26</v>
      </c>
      <c r="Q206" s="461">
        <f t="shared" si="57"/>
        <v>0</v>
      </c>
      <c r="R206" s="367">
        <f t="shared" si="58"/>
        <v>0</v>
      </c>
      <c r="S206" s="367">
        <f t="shared" si="59"/>
        <v>0</v>
      </c>
      <c r="T206" s="132"/>
      <c r="U206" s="132"/>
      <c r="V206" s="115"/>
      <c r="W206" s="223"/>
      <c r="X206" s="33"/>
      <c r="Y206" s="33"/>
      <c r="Z206" s="33"/>
      <c r="AA206" s="16"/>
      <c r="AB206" s="1"/>
    </row>
    <row r="207" spans="1:28" ht="17.25" customHeight="1">
      <c r="A207" s="274">
        <v>9</v>
      </c>
      <c r="B207" s="500"/>
      <c r="C207" s="460"/>
      <c r="D207" s="287" t="s">
        <v>26</v>
      </c>
      <c r="E207" s="98" t="s">
        <v>26</v>
      </c>
      <c r="F207" s="98" t="s">
        <v>26</v>
      </c>
      <c r="G207" s="98" t="s">
        <v>26</v>
      </c>
      <c r="H207" s="98" t="s">
        <v>26</v>
      </c>
      <c r="I207" s="98" t="s">
        <v>26</v>
      </c>
      <c r="J207" s="288" t="s">
        <v>26</v>
      </c>
      <c r="K207" s="389"/>
      <c r="L207" s="388"/>
      <c r="M207" s="279"/>
      <c r="N207" s="366">
        <f t="shared" si="55"/>
        <v>0</v>
      </c>
      <c r="O207" s="353">
        <f t="shared" si="56"/>
        <v>0</v>
      </c>
      <c r="P207" s="465" t="s">
        <v>26</v>
      </c>
      <c r="Q207" s="461">
        <f t="shared" si="57"/>
        <v>0</v>
      </c>
      <c r="R207" s="367">
        <f t="shared" si="58"/>
        <v>0</v>
      </c>
      <c r="S207" s="367">
        <f t="shared" si="59"/>
        <v>0</v>
      </c>
      <c r="T207" s="132"/>
      <c r="U207" s="132"/>
      <c r="V207" s="115"/>
      <c r="W207" s="223"/>
      <c r="X207" s="33"/>
      <c r="Y207" s="33"/>
      <c r="Z207" s="33"/>
      <c r="AA207" s="16"/>
      <c r="AB207" s="1"/>
    </row>
    <row r="208" spans="1:28" ht="17.25" customHeight="1">
      <c r="A208" s="274">
        <v>10</v>
      </c>
      <c r="B208" s="500"/>
      <c r="C208" s="460"/>
      <c r="D208" s="287" t="s">
        <v>26</v>
      </c>
      <c r="E208" s="98" t="s">
        <v>26</v>
      </c>
      <c r="F208" s="98" t="s">
        <v>26</v>
      </c>
      <c r="G208" s="98" t="s">
        <v>26</v>
      </c>
      <c r="H208" s="98" t="s">
        <v>26</v>
      </c>
      <c r="I208" s="98" t="s">
        <v>26</v>
      </c>
      <c r="J208" s="288" t="s">
        <v>26</v>
      </c>
      <c r="K208" s="389"/>
      <c r="L208" s="388"/>
      <c r="M208" s="279"/>
      <c r="N208" s="366">
        <f t="shared" si="55"/>
        <v>0</v>
      </c>
      <c r="O208" s="353">
        <f t="shared" si="56"/>
        <v>0</v>
      </c>
      <c r="P208" s="465" t="s">
        <v>26</v>
      </c>
      <c r="Q208" s="461">
        <f t="shared" si="57"/>
        <v>0</v>
      </c>
      <c r="R208" s="367">
        <f t="shared" si="58"/>
        <v>0</v>
      </c>
      <c r="S208" s="367">
        <f t="shared" si="59"/>
        <v>0</v>
      </c>
      <c r="T208" s="132"/>
      <c r="U208" s="132"/>
      <c r="V208" s="115"/>
      <c r="W208" s="223"/>
      <c r="X208" s="33"/>
      <c r="Y208" s="33"/>
      <c r="Z208" s="33"/>
      <c r="AA208" s="16"/>
      <c r="AB208" s="1"/>
    </row>
    <row r="209" spans="1:28" ht="17.25" customHeight="1">
      <c r="A209" s="274">
        <v>11</v>
      </c>
      <c r="B209" s="500"/>
      <c r="C209" s="460"/>
      <c r="D209" s="287" t="s">
        <v>26</v>
      </c>
      <c r="E209" s="98" t="s">
        <v>26</v>
      </c>
      <c r="F209" s="98" t="s">
        <v>26</v>
      </c>
      <c r="G209" s="98" t="s">
        <v>26</v>
      </c>
      <c r="H209" s="98" t="s">
        <v>26</v>
      </c>
      <c r="I209" s="98" t="s">
        <v>26</v>
      </c>
      <c r="J209" s="288" t="s">
        <v>26</v>
      </c>
      <c r="K209" s="389"/>
      <c r="L209" s="388"/>
      <c r="M209" s="279"/>
      <c r="N209" s="366">
        <f t="shared" si="55"/>
        <v>0</v>
      </c>
      <c r="O209" s="353">
        <f t="shared" si="56"/>
        <v>0</v>
      </c>
      <c r="P209" s="465" t="s">
        <v>26</v>
      </c>
      <c r="Q209" s="461">
        <f t="shared" si="57"/>
        <v>0</v>
      </c>
      <c r="R209" s="367">
        <f t="shared" si="58"/>
        <v>0</v>
      </c>
      <c r="S209" s="367">
        <f t="shared" si="59"/>
        <v>0</v>
      </c>
      <c r="T209" s="132"/>
      <c r="U209" s="132"/>
      <c r="V209" s="115"/>
      <c r="W209" s="223"/>
      <c r="X209" s="33"/>
      <c r="Y209" s="33"/>
      <c r="Z209" s="33"/>
      <c r="AA209" s="16"/>
      <c r="AB209" s="1"/>
    </row>
    <row r="210" spans="1:28" ht="17.25" customHeight="1">
      <c r="A210" s="274">
        <v>12</v>
      </c>
      <c r="B210" s="500"/>
      <c r="C210" s="460"/>
      <c r="D210" s="287" t="s">
        <v>26</v>
      </c>
      <c r="E210" s="98" t="s">
        <v>26</v>
      </c>
      <c r="F210" s="98" t="s">
        <v>26</v>
      </c>
      <c r="G210" s="98" t="s">
        <v>26</v>
      </c>
      <c r="H210" s="98" t="s">
        <v>26</v>
      </c>
      <c r="I210" s="98" t="s">
        <v>26</v>
      </c>
      <c r="J210" s="288" t="s">
        <v>26</v>
      </c>
      <c r="K210" s="389"/>
      <c r="L210" s="388"/>
      <c r="M210" s="279"/>
      <c r="N210" s="366">
        <f t="shared" si="55"/>
        <v>0</v>
      </c>
      <c r="O210" s="353">
        <f t="shared" si="56"/>
        <v>0</v>
      </c>
      <c r="P210" s="465" t="s">
        <v>26</v>
      </c>
      <c r="Q210" s="461">
        <f t="shared" si="57"/>
        <v>0</v>
      </c>
      <c r="R210" s="367">
        <f t="shared" si="58"/>
        <v>0</v>
      </c>
      <c r="S210" s="367">
        <f t="shared" si="59"/>
        <v>0</v>
      </c>
      <c r="T210" s="132"/>
      <c r="U210" s="132"/>
      <c r="V210" s="115"/>
      <c r="W210" s="223"/>
      <c r="X210" s="33"/>
      <c r="Y210" s="33"/>
      <c r="Z210" s="33"/>
      <c r="AA210" s="16"/>
      <c r="AB210" s="1"/>
    </row>
    <row r="211" spans="1:28" ht="17.25" customHeight="1">
      <c r="A211" s="274">
        <v>13</v>
      </c>
      <c r="B211" s="500"/>
      <c r="C211" s="460"/>
      <c r="D211" s="287" t="s">
        <v>26</v>
      </c>
      <c r="E211" s="98" t="s">
        <v>26</v>
      </c>
      <c r="F211" s="98" t="s">
        <v>26</v>
      </c>
      <c r="G211" s="98" t="s">
        <v>26</v>
      </c>
      <c r="H211" s="98" t="s">
        <v>26</v>
      </c>
      <c r="I211" s="98" t="s">
        <v>26</v>
      </c>
      <c r="J211" s="288" t="s">
        <v>26</v>
      </c>
      <c r="K211" s="389"/>
      <c r="L211" s="388"/>
      <c r="M211" s="279"/>
      <c r="N211" s="366">
        <f t="shared" si="55"/>
        <v>0</v>
      </c>
      <c r="O211" s="353">
        <f t="shared" si="56"/>
        <v>0</v>
      </c>
      <c r="P211" s="465" t="s">
        <v>26</v>
      </c>
      <c r="Q211" s="461">
        <f t="shared" si="57"/>
        <v>0</v>
      </c>
      <c r="R211" s="367">
        <f t="shared" si="58"/>
        <v>0</v>
      </c>
      <c r="S211" s="367">
        <f t="shared" si="59"/>
        <v>0</v>
      </c>
      <c r="T211" s="132"/>
      <c r="U211" s="132"/>
      <c r="V211" s="115"/>
      <c r="W211" s="223"/>
      <c r="X211" s="33"/>
      <c r="Y211" s="33"/>
      <c r="Z211" s="33"/>
      <c r="AA211" s="16"/>
      <c r="AB211" s="1"/>
    </row>
    <row r="212" spans="1:28" ht="17.25" customHeight="1">
      <c r="A212" s="274">
        <v>14</v>
      </c>
      <c r="B212" s="500"/>
      <c r="C212" s="460"/>
      <c r="D212" s="287" t="s">
        <v>26</v>
      </c>
      <c r="E212" s="98" t="s">
        <v>26</v>
      </c>
      <c r="F212" s="98" t="s">
        <v>26</v>
      </c>
      <c r="G212" s="98" t="s">
        <v>26</v>
      </c>
      <c r="H212" s="98" t="s">
        <v>26</v>
      </c>
      <c r="I212" s="98" t="s">
        <v>26</v>
      </c>
      <c r="J212" s="288" t="s">
        <v>26</v>
      </c>
      <c r="K212" s="389"/>
      <c r="L212" s="388"/>
      <c r="M212" s="279"/>
      <c r="N212" s="366">
        <f t="shared" si="55"/>
        <v>0</v>
      </c>
      <c r="O212" s="353">
        <f t="shared" si="56"/>
        <v>0</v>
      </c>
      <c r="P212" s="465" t="s">
        <v>26</v>
      </c>
      <c r="Q212" s="461">
        <f t="shared" si="57"/>
        <v>0</v>
      </c>
      <c r="R212" s="367">
        <f t="shared" si="58"/>
        <v>0</v>
      </c>
      <c r="S212" s="367">
        <f t="shared" si="59"/>
        <v>0</v>
      </c>
      <c r="T212" s="132"/>
      <c r="U212" s="132"/>
      <c r="V212" s="115"/>
      <c r="W212" s="223"/>
      <c r="X212" s="33"/>
      <c r="Y212" s="33"/>
      <c r="Z212" s="33"/>
      <c r="AA212" s="16"/>
      <c r="AB212" s="1"/>
    </row>
    <row r="213" spans="1:28" ht="17.25" customHeight="1">
      <c r="A213" s="274">
        <v>15</v>
      </c>
      <c r="B213" s="500"/>
      <c r="C213" s="460"/>
      <c r="D213" s="287" t="s">
        <v>26</v>
      </c>
      <c r="E213" s="98" t="s">
        <v>26</v>
      </c>
      <c r="F213" s="98" t="s">
        <v>26</v>
      </c>
      <c r="G213" s="98" t="s">
        <v>26</v>
      </c>
      <c r="H213" s="98" t="s">
        <v>26</v>
      </c>
      <c r="I213" s="98" t="s">
        <v>26</v>
      </c>
      <c r="J213" s="288" t="s">
        <v>26</v>
      </c>
      <c r="K213" s="389"/>
      <c r="L213" s="388"/>
      <c r="M213" s="279"/>
      <c r="N213" s="366">
        <f t="shared" si="55"/>
        <v>0</v>
      </c>
      <c r="O213" s="353">
        <f t="shared" si="56"/>
        <v>0</v>
      </c>
      <c r="P213" s="465" t="s">
        <v>26</v>
      </c>
      <c r="Q213" s="461">
        <f t="shared" si="57"/>
        <v>0</v>
      </c>
      <c r="R213" s="367">
        <f t="shared" si="58"/>
        <v>0</v>
      </c>
      <c r="S213" s="367">
        <f t="shared" si="59"/>
        <v>0</v>
      </c>
      <c r="T213" s="132"/>
      <c r="U213" s="132"/>
      <c r="V213" s="115"/>
      <c r="W213" s="223"/>
      <c r="X213" s="33"/>
      <c r="Y213" s="33"/>
      <c r="Z213" s="33"/>
      <c r="AA213" s="16"/>
      <c r="AB213" s="1"/>
    </row>
    <row r="214" spans="1:28" ht="17.25" customHeight="1">
      <c r="A214" s="274">
        <v>16</v>
      </c>
      <c r="B214" s="500"/>
      <c r="C214" s="460"/>
      <c r="D214" s="287" t="s">
        <v>26</v>
      </c>
      <c r="E214" s="98" t="s">
        <v>26</v>
      </c>
      <c r="F214" s="98" t="s">
        <v>26</v>
      </c>
      <c r="G214" s="98" t="s">
        <v>26</v>
      </c>
      <c r="H214" s="98" t="s">
        <v>26</v>
      </c>
      <c r="I214" s="98" t="s">
        <v>26</v>
      </c>
      <c r="J214" s="288" t="s">
        <v>26</v>
      </c>
      <c r="K214" s="389"/>
      <c r="L214" s="388"/>
      <c r="M214" s="279"/>
      <c r="N214" s="366">
        <f t="shared" si="55"/>
        <v>0</v>
      </c>
      <c r="O214" s="353">
        <f t="shared" si="56"/>
        <v>0</v>
      </c>
      <c r="P214" s="465" t="s">
        <v>26</v>
      </c>
      <c r="Q214" s="461">
        <f t="shared" si="57"/>
        <v>0</v>
      </c>
      <c r="R214" s="367">
        <f t="shared" si="58"/>
        <v>0</v>
      </c>
      <c r="S214" s="367">
        <f t="shared" si="59"/>
        <v>0</v>
      </c>
      <c r="T214" s="132"/>
      <c r="U214" s="132"/>
      <c r="V214" s="115"/>
      <c r="W214" s="223"/>
      <c r="X214" s="33"/>
      <c r="Y214" s="33"/>
      <c r="Z214" s="33"/>
      <c r="AA214" s="16"/>
      <c r="AB214" s="1"/>
    </row>
    <row r="215" spans="1:28" ht="17.25" customHeight="1">
      <c r="A215" s="274">
        <v>17</v>
      </c>
      <c r="B215" s="500"/>
      <c r="C215" s="460"/>
      <c r="D215" s="287" t="s">
        <v>26</v>
      </c>
      <c r="E215" s="98" t="s">
        <v>26</v>
      </c>
      <c r="F215" s="98" t="s">
        <v>26</v>
      </c>
      <c r="G215" s="98" t="s">
        <v>26</v>
      </c>
      <c r="H215" s="98" t="s">
        <v>26</v>
      </c>
      <c r="I215" s="98" t="s">
        <v>26</v>
      </c>
      <c r="J215" s="288" t="s">
        <v>26</v>
      </c>
      <c r="K215" s="389"/>
      <c r="L215" s="388"/>
      <c r="M215" s="279"/>
      <c r="N215" s="366">
        <f t="shared" si="55"/>
        <v>0</v>
      </c>
      <c r="O215" s="353">
        <f t="shared" si="56"/>
        <v>0</v>
      </c>
      <c r="P215" s="465" t="s">
        <v>26</v>
      </c>
      <c r="Q215" s="461">
        <f t="shared" si="57"/>
        <v>0</v>
      </c>
      <c r="R215" s="367">
        <f t="shared" si="58"/>
        <v>0</v>
      </c>
      <c r="S215" s="367">
        <f t="shared" si="59"/>
        <v>0</v>
      </c>
      <c r="T215" s="132"/>
      <c r="U215" s="132"/>
      <c r="V215" s="115"/>
      <c r="W215" s="223"/>
      <c r="X215" s="33"/>
      <c r="Y215" s="33"/>
      <c r="Z215" s="33"/>
      <c r="AA215" s="16"/>
      <c r="AB215" s="1"/>
    </row>
    <row r="216" spans="1:28" ht="17.25" customHeight="1">
      <c r="A216" s="274">
        <v>18</v>
      </c>
      <c r="B216" s="500"/>
      <c r="C216" s="460"/>
      <c r="D216" s="287" t="s">
        <v>26</v>
      </c>
      <c r="E216" s="98" t="s">
        <v>26</v>
      </c>
      <c r="F216" s="98" t="s">
        <v>26</v>
      </c>
      <c r="G216" s="98" t="s">
        <v>26</v>
      </c>
      <c r="H216" s="98" t="s">
        <v>26</v>
      </c>
      <c r="I216" s="98" t="s">
        <v>26</v>
      </c>
      <c r="J216" s="288" t="s">
        <v>26</v>
      </c>
      <c r="K216" s="389"/>
      <c r="L216" s="388"/>
      <c r="M216" s="279"/>
      <c r="N216" s="366">
        <f t="shared" si="55"/>
        <v>0</v>
      </c>
      <c r="O216" s="353">
        <f t="shared" si="56"/>
        <v>0</v>
      </c>
      <c r="P216" s="465" t="s">
        <v>26</v>
      </c>
      <c r="Q216" s="461">
        <f t="shared" si="57"/>
        <v>0</v>
      </c>
      <c r="R216" s="367">
        <f t="shared" si="58"/>
        <v>0</v>
      </c>
      <c r="S216" s="367">
        <f t="shared" si="59"/>
        <v>0</v>
      </c>
      <c r="T216" s="132"/>
      <c r="U216" s="132"/>
      <c r="V216" s="115"/>
      <c r="W216" s="223"/>
      <c r="X216" s="33"/>
      <c r="Y216" s="33"/>
      <c r="Z216" s="33"/>
      <c r="AA216" s="16"/>
      <c r="AB216" s="1"/>
    </row>
    <row r="217" spans="1:28" ht="17.25" customHeight="1">
      <c r="A217" s="274">
        <v>19</v>
      </c>
      <c r="B217" s="500"/>
      <c r="C217" s="460"/>
      <c r="D217" s="287" t="s">
        <v>26</v>
      </c>
      <c r="E217" s="98" t="s">
        <v>26</v>
      </c>
      <c r="F217" s="98" t="s">
        <v>26</v>
      </c>
      <c r="G217" s="98" t="s">
        <v>26</v>
      </c>
      <c r="H217" s="98" t="s">
        <v>26</v>
      </c>
      <c r="I217" s="98" t="s">
        <v>26</v>
      </c>
      <c r="J217" s="288" t="s">
        <v>26</v>
      </c>
      <c r="K217" s="389"/>
      <c r="L217" s="388"/>
      <c r="M217" s="279"/>
      <c r="N217" s="366">
        <f t="shared" si="55"/>
        <v>0</v>
      </c>
      <c r="O217" s="353">
        <f t="shared" si="56"/>
        <v>0</v>
      </c>
      <c r="P217" s="465" t="s">
        <v>26</v>
      </c>
      <c r="Q217" s="461">
        <f t="shared" si="57"/>
        <v>0</v>
      </c>
      <c r="R217" s="367">
        <f t="shared" si="58"/>
        <v>0</v>
      </c>
      <c r="S217" s="367">
        <f t="shared" si="59"/>
        <v>0</v>
      </c>
      <c r="T217" s="132"/>
      <c r="U217" s="132"/>
      <c r="V217" s="115"/>
      <c r="W217" s="223"/>
      <c r="X217" s="33"/>
      <c r="Y217" s="33"/>
      <c r="Z217" s="33"/>
      <c r="AA217" s="16"/>
      <c r="AB217" s="1"/>
    </row>
    <row r="218" spans="1:28" ht="17.25" customHeight="1">
      <c r="A218" s="274">
        <v>20</v>
      </c>
      <c r="B218" s="500"/>
      <c r="C218" s="460"/>
      <c r="D218" s="287" t="s">
        <v>26</v>
      </c>
      <c r="E218" s="98" t="s">
        <v>26</v>
      </c>
      <c r="F218" s="98" t="s">
        <v>26</v>
      </c>
      <c r="G218" s="98" t="s">
        <v>26</v>
      </c>
      <c r="H218" s="98" t="s">
        <v>26</v>
      </c>
      <c r="I218" s="98" t="s">
        <v>26</v>
      </c>
      <c r="J218" s="288" t="s">
        <v>26</v>
      </c>
      <c r="K218" s="389"/>
      <c r="L218" s="388"/>
      <c r="M218" s="279"/>
      <c r="N218" s="366">
        <f t="shared" si="55"/>
        <v>0</v>
      </c>
      <c r="O218" s="353">
        <f t="shared" si="56"/>
        <v>0</v>
      </c>
      <c r="P218" s="465" t="s">
        <v>26</v>
      </c>
      <c r="Q218" s="461">
        <f t="shared" si="57"/>
        <v>0</v>
      </c>
      <c r="R218" s="367">
        <f t="shared" si="58"/>
        <v>0</v>
      </c>
      <c r="S218" s="367">
        <f t="shared" si="59"/>
        <v>0</v>
      </c>
      <c r="T218" s="132"/>
      <c r="U218" s="132"/>
      <c r="V218" s="115"/>
      <c r="W218" s="223"/>
      <c r="X218" s="33"/>
      <c r="Y218" s="33"/>
      <c r="Z218" s="33"/>
      <c r="AA218" s="16"/>
      <c r="AB218" s="1"/>
    </row>
    <row r="219" spans="1:28" ht="17.25" customHeight="1">
      <c r="A219" s="274">
        <v>21</v>
      </c>
      <c r="B219" s="500"/>
      <c r="C219" s="460"/>
      <c r="D219" s="287" t="s">
        <v>26</v>
      </c>
      <c r="E219" s="98" t="s">
        <v>26</v>
      </c>
      <c r="F219" s="98" t="s">
        <v>26</v>
      </c>
      <c r="G219" s="98" t="s">
        <v>26</v>
      </c>
      <c r="H219" s="98" t="s">
        <v>26</v>
      </c>
      <c r="I219" s="98" t="s">
        <v>26</v>
      </c>
      <c r="J219" s="288" t="s">
        <v>26</v>
      </c>
      <c r="K219" s="389"/>
      <c r="L219" s="388"/>
      <c r="M219" s="279"/>
      <c r="N219" s="366">
        <f t="shared" si="55"/>
        <v>0</v>
      </c>
      <c r="O219" s="353">
        <f t="shared" si="56"/>
        <v>0</v>
      </c>
      <c r="P219" s="465" t="s">
        <v>26</v>
      </c>
      <c r="Q219" s="461">
        <f t="shared" si="57"/>
        <v>0</v>
      </c>
      <c r="R219" s="367">
        <f t="shared" si="58"/>
        <v>0</v>
      </c>
      <c r="S219" s="367">
        <f t="shared" si="59"/>
        <v>0</v>
      </c>
      <c r="T219" s="132"/>
      <c r="U219" s="132"/>
      <c r="V219" s="115"/>
      <c r="W219" s="223"/>
      <c r="X219" s="33"/>
      <c r="Y219" s="33"/>
      <c r="Z219" s="33"/>
      <c r="AA219" s="16"/>
      <c r="AB219" s="1"/>
    </row>
    <row r="220" spans="1:28" ht="17.25" customHeight="1">
      <c r="A220" s="274">
        <v>22</v>
      </c>
      <c r="B220" s="500"/>
      <c r="C220" s="460"/>
      <c r="D220" s="287" t="s">
        <v>26</v>
      </c>
      <c r="E220" s="98" t="s">
        <v>26</v>
      </c>
      <c r="F220" s="98" t="s">
        <v>26</v>
      </c>
      <c r="G220" s="98" t="s">
        <v>26</v>
      </c>
      <c r="H220" s="98" t="s">
        <v>26</v>
      </c>
      <c r="I220" s="98" t="s">
        <v>26</v>
      </c>
      <c r="J220" s="288" t="s">
        <v>26</v>
      </c>
      <c r="K220" s="389"/>
      <c r="L220" s="388"/>
      <c r="M220" s="279"/>
      <c r="N220" s="366">
        <f t="shared" si="55"/>
        <v>0</v>
      </c>
      <c r="O220" s="353">
        <f t="shared" si="56"/>
        <v>0</v>
      </c>
      <c r="P220" s="465" t="s">
        <v>26</v>
      </c>
      <c r="Q220" s="461">
        <f t="shared" si="57"/>
        <v>0</v>
      </c>
      <c r="R220" s="367">
        <f t="shared" si="58"/>
        <v>0</v>
      </c>
      <c r="S220" s="367">
        <f t="shared" si="59"/>
        <v>0</v>
      </c>
      <c r="T220" s="132"/>
      <c r="U220" s="132"/>
      <c r="V220" s="115"/>
      <c r="W220" s="223"/>
      <c r="X220" s="33"/>
      <c r="Y220" s="33"/>
      <c r="Z220" s="33"/>
      <c r="AA220" s="16"/>
      <c r="AB220" s="1"/>
    </row>
    <row r="221" spans="1:28" ht="17.25" customHeight="1">
      <c r="A221" s="274">
        <v>23</v>
      </c>
      <c r="B221" s="500"/>
      <c r="C221" s="460"/>
      <c r="D221" s="287" t="s">
        <v>26</v>
      </c>
      <c r="E221" s="98" t="s">
        <v>26</v>
      </c>
      <c r="F221" s="98" t="s">
        <v>26</v>
      </c>
      <c r="G221" s="98" t="s">
        <v>26</v>
      </c>
      <c r="H221" s="98" t="s">
        <v>26</v>
      </c>
      <c r="I221" s="98" t="s">
        <v>26</v>
      </c>
      <c r="J221" s="288" t="s">
        <v>26</v>
      </c>
      <c r="K221" s="389"/>
      <c r="L221" s="388"/>
      <c r="M221" s="279"/>
      <c r="N221" s="366">
        <f t="shared" si="55"/>
        <v>0</v>
      </c>
      <c r="O221" s="353">
        <f t="shared" si="56"/>
        <v>0</v>
      </c>
      <c r="P221" s="465" t="s">
        <v>26</v>
      </c>
      <c r="Q221" s="461">
        <f t="shared" si="57"/>
        <v>0</v>
      </c>
      <c r="R221" s="367">
        <f t="shared" si="58"/>
        <v>0</v>
      </c>
      <c r="S221" s="367">
        <f t="shared" si="59"/>
        <v>0</v>
      </c>
      <c r="T221" s="132"/>
      <c r="U221" s="132"/>
      <c r="V221" s="115"/>
      <c r="W221" s="223"/>
      <c r="X221" s="33"/>
      <c r="Y221" s="33"/>
      <c r="Z221" s="33"/>
      <c r="AA221" s="16"/>
      <c r="AB221" s="1"/>
    </row>
    <row r="222" spans="1:28" ht="17.25" customHeight="1">
      <c r="A222" s="274">
        <v>24</v>
      </c>
      <c r="B222" s="500"/>
      <c r="C222" s="460"/>
      <c r="D222" s="287" t="s">
        <v>26</v>
      </c>
      <c r="E222" s="98" t="s">
        <v>26</v>
      </c>
      <c r="F222" s="98" t="s">
        <v>26</v>
      </c>
      <c r="G222" s="98" t="s">
        <v>26</v>
      </c>
      <c r="H222" s="98" t="s">
        <v>26</v>
      </c>
      <c r="I222" s="98" t="s">
        <v>26</v>
      </c>
      <c r="J222" s="288" t="s">
        <v>26</v>
      </c>
      <c r="K222" s="389"/>
      <c r="L222" s="388"/>
      <c r="M222" s="279"/>
      <c r="N222" s="366">
        <f t="shared" si="55"/>
        <v>0</v>
      </c>
      <c r="O222" s="353">
        <f t="shared" si="56"/>
        <v>0</v>
      </c>
      <c r="P222" s="465" t="s">
        <v>26</v>
      </c>
      <c r="Q222" s="461">
        <f t="shared" si="57"/>
        <v>0</v>
      </c>
      <c r="R222" s="367">
        <f t="shared" si="58"/>
        <v>0</v>
      </c>
      <c r="S222" s="367">
        <f t="shared" si="59"/>
        <v>0</v>
      </c>
      <c r="T222" s="132"/>
      <c r="U222" s="132"/>
      <c r="V222" s="115"/>
      <c r="W222" s="223"/>
      <c r="X222" s="33"/>
      <c r="Y222" s="33"/>
      <c r="Z222" s="33"/>
      <c r="AA222" s="16"/>
      <c r="AB222" s="1"/>
    </row>
    <row r="223" spans="1:28" ht="17.25" customHeight="1" thickBot="1">
      <c r="A223" s="274">
        <v>25</v>
      </c>
      <c r="B223" s="500"/>
      <c r="C223" s="460"/>
      <c r="D223" s="287" t="s">
        <v>26</v>
      </c>
      <c r="E223" s="98" t="s">
        <v>26</v>
      </c>
      <c r="F223" s="98" t="s">
        <v>26</v>
      </c>
      <c r="G223" s="98" t="s">
        <v>26</v>
      </c>
      <c r="H223" s="98" t="s">
        <v>26</v>
      </c>
      <c r="I223" s="98" t="s">
        <v>26</v>
      </c>
      <c r="J223" s="288" t="s">
        <v>26</v>
      </c>
      <c r="K223" s="389"/>
      <c r="L223" s="388"/>
      <c r="M223" s="279"/>
      <c r="N223" s="366">
        <f t="shared" si="55"/>
        <v>0</v>
      </c>
      <c r="O223" s="353">
        <f>L223+N223</f>
        <v>0</v>
      </c>
      <c r="P223" s="466" t="s">
        <v>26</v>
      </c>
      <c r="Q223" s="462">
        <f t="shared" si="57"/>
        <v>0</v>
      </c>
      <c r="R223" s="448">
        <f t="shared" si="58"/>
        <v>0</v>
      </c>
      <c r="S223" s="448">
        <f>Q223+R223</f>
        <v>0</v>
      </c>
      <c r="T223" s="132"/>
      <c r="U223" s="132"/>
      <c r="V223" s="115"/>
      <c r="W223" s="223"/>
      <c r="X223" s="32"/>
      <c r="Y223" s="33"/>
      <c r="Z223" s="33"/>
      <c r="AA223" s="16"/>
      <c r="AB223" s="1"/>
    </row>
    <row r="224" spans="1:30" ht="16.5" customHeight="1" thickBot="1">
      <c r="A224" s="542"/>
      <c r="B224" s="542"/>
      <c r="C224" s="542"/>
      <c r="D224" s="542"/>
      <c r="E224" s="542"/>
      <c r="F224" s="542"/>
      <c r="G224" s="542"/>
      <c r="H224" s="542"/>
      <c r="I224" s="542"/>
      <c r="J224" s="542"/>
      <c r="K224" s="542"/>
      <c r="L224" s="542"/>
      <c r="M224" s="542"/>
      <c r="N224" s="543"/>
      <c r="O224" s="543"/>
      <c r="P224" s="125" t="s">
        <v>92</v>
      </c>
      <c r="Q224" s="463">
        <f>SUM(Q199:Q223)</f>
        <v>0</v>
      </c>
      <c r="R224" s="449">
        <f>SUM(R199:R223)</f>
        <v>0</v>
      </c>
      <c r="S224" s="450">
        <f>SUM(S199:S223)</f>
        <v>0</v>
      </c>
      <c r="T224" s="138"/>
      <c r="U224" s="139"/>
      <c r="V224" s="140"/>
      <c r="W224" s="228"/>
      <c r="X224" s="126"/>
      <c r="Z224" s="41"/>
      <c r="AA224" s="41"/>
      <c r="AD224" s="25"/>
    </row>
    <row r="225" spans="16:30" ht="17.25" customHeight="1" thickBot="1">
      <c r="P225" s="125" t="s">
        <v>93</v>
      </c>
      <c r="Q225" s="474">
        <f>Q183+Q197+Q224</f>
        <v>0</v>
      </c>
      <c r="R225" s="451">
        <f>R183+R197+R224</f>
        <v>0</v>
      </c>
      <c r="S225" s="372">
        <f>S183+S197+S224</f>
        <v>0</v>
      </c>
      <c r="T225" s="384"/>
      <c r="Z225" s="41"/>
      <c r="AA225" s="41"/>
      <c r="AD225" s="25"/>
    </row>
    <row r="226" spans="1:28" ht="34.5" customHeight="1" thickBot="1">
      <c r="A226" s="508" t="s">
        <v>139</v>
      </c>
      <c r="B226" s="505"/>
      <c r="C226" s="505"/>
      <c r="D226" s="505"/>
      <c r="E226" s="505"/>
      <c r="F226" s="505"/>
      <c r="G226" s="505"/>
      <c r="H226" s="505"/>
      <c r="I226" s="505"/>
      <c r="J226" s="505"/>
      <c r="K226" s="505"/>
      <c r="L226" s="505"/>
      <c r="M226" s="505"/>
      <c r="N226" s="505"/>
      <c r="O226" s="505"/>
      <c r="P226" s="158"/>
      <c r="Q226" s="373" t="e">
        <f>Q171+Q225</f>
        <v>#DIV/0!</v>
      </c>
      <c r="R226" s="374" t="e">
        <f>R171+R225</f>
        <v>#DIV/0!</v>
      </c>
      <c r="S226" s="375" t="e">
        <f>S171+S225</f>
        <v>#DIV/0!</v>
      </c>
      <c r="T226" s="32"/>
      <c r="U226" s="41"/>
      <c r="V226" s="41"/>
      <c r="W226" s="223"/>
      <c r="Y226" s="25"/>
      <c r="Z226" s="1"/>
      <c r="AA226" s="1"/>
      <c r="AB226" s="1"/>
    </row>
    <row r="227" spans="1:28" ht="34.5" customHeight="1" thickBot="1">
      <c r="A227" s="508" t="s">
        <v>94</v>
      </c>
      <c r="B227" s="553"/>
      <c r="C227" s="553"/>
      <c r="D227" s="553"/>
      <c r="E227" s="553"/>
      <c r="F227" s="553"/>
      <c r="G227" s="553"/>
      <c r="H227" s="553"/>
      <c r="I227" s="553"/>
      <c r="J227" s="553"/>
      <c r="K227" s="553"/>
      <c r="L227" s="553"/>
      <c r="M227" s="553"/>
      <c r="N227" s="505"/>
      <c r="O227" s="505"/>
      <c r="P227" s="554"/>
      <c r="Q227" s="377" t="e">
        <f>Q59+Q125+Q171+Q225</f>
        <v>#DIV/0!</v>
      </c>
      <c r="R227" s="378" t="e">
        <f>R59+R125+R171+R225</f>
        <v>#DIV/0!</v>
      </c>
      <c r="S227" s="379" t="e">
        <f>S59+S125+S171+S225</f>
        <v>#DIV/0!</v>
      </c>
      <c r="T227" s="32"/>
      <c r="U227" s="41"/>
      <c r="V227" s="41"/>
      <c r="W227" s="223"/>
      <c r="Y227" s="25"/>
      <c r="Z227" s="1"/>
      <c r="AA227" s="1"/>
      <c r="AB227" s="1"/>
    </row>
    <row r="228" spans="1:28" ht="17.25" customHeight="1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26"/>
      <c r="O228" s="126"/>
      <c r="P228" s="138"/>
      <c r="Q228" s="138"/>
      <c r="R228" s="139"/>
      <c r="S228" s="32"/>
      <c r="T228" s="41"/>
      <c r="U228" s="41"/>
      <c r="V228" s="33"/>
      <c r="X228" s="25"/>
      <c r="Y228" s="1"/>
      <c r="Z228" s="1"/>
      <c r="AA228" s="1"/>
      <c r="AB228" s="1"/>
    </row>
    <row r="229" spans="2:28" ht="18">
      <c r="B229" s="91"/>
      <c r="C229" s="445" t="s">
        <v>167</v>
      </c>
      <c r="D229" s="1"/>
      <c r="E229" s="1"/>
      <c r="F229" s="15"/>
      <c r="G229" s="1"/>
      <c r="H229" s="1"/>
      <c r="I229" s="27"/>
      <c r="J229" s="27"/>
      <c r="K229" s="32"/>
      <c r="L229" s="27"/>
      <c r="M229" s="27"/>
      <c r="N229" s="33"/>
      <c r="Q229" s="1"/>
      <c r="V229" s="1"/>
      <c r="W229" s="1"/>
      <c r="Y229" s="1"/>
      <c r="Z229" s="1"/>
      <c r="AA229" s="1"/>
      <c r="AB229" s="1"/>
    </row>
    <row r="230" spans="4:28" ht="14.25">
      <c r="D230" s="1"/>
      <c r="E230" s="1"/>
      <c r="F230" s="15"/>
      <c r="G230" s="1"/>
      <c r="H230" s="1"/>
      <c r="I230" s="27"/>
      <c r="J230" s="27"/>
      <c r="K230" s="32"/>
      <c r="L230" s="27"/>
      <c r="M230" s="27"/>
      <c r="N230" s="33"/>
      <c r="Q230" s="1"/>
      <c r="V230" s="1"/>
      <c r="W230" s="1"/>
      <c r="Y230" s="1"/>
      <c r="Z230" s="1"/>
      <c r="AA230" s="1"/>
      <c r="AB230" s="1"/>
    </row>
    <row r="231" spans="2:28" ht="18">
      <c r="B231" s="447" t="s">
        <v>25</v>
      </c>
      <c r="C231" s="445" t="s">
        <v>62</v>
      </c>
      <c r="D231" s="1"/>
      <c r="E231" s="1"/>
      <c r="F231" s="386"/>
      <c r="G231" s="1"/>
      <c r="H231" s="1"/>
      <c r="I231" s="27"/>
      <c r="J231" s="27"/>
      <c r="K231" s="32"/>
      <c r="L231" s="27"/>
      <c r="M231" s="27"/>
      <c r="N231" s="33"/>
      <c r="Q231" s="1"/>
      <c r="V231" s="1"/>
      <c r="W231" s="1"/>
      <c r="Y231" s="1"/>
      <c r="Z231" s="1"/>
      <c r="AA231" s="1"/>
      <c r="AB231" s="1"/>
    </row>
    <row r="232" spans="4:28" ht="14.25">
      <c r="D232" s="1"/>
      <c r="E232" s="1"/>
      <c r="F232" s="15"/>
      <c r="G232" s="1"/>
      <c r="H232" s="1"/>
      <c r="I232" s="27"/>
      <c r="J232" s="27"/>
      <c r="K232" s="32"/>
      <c r="L232" s="27"/>
      <c r="M232" s="27"/>
      <c r="N232" s="33"/>
      <c r="Q232" s="1"/>
      <c r="V232" s="1"/>
      <c r="W232" s="1"/>
      <c r="Y232" s="1"/>
      <c r="Z232" s="1"/>
      <c r="AA232" s="1"/>
      <c r="AB232" s="1"/>
    </row>
    <row r="233" spans="2:28" ht="18">
      <c r="B233" s="445" t="s">
        <v>29</v>
      </c>
      <c r="D233" s="1"/>
      <c r="E233" s="1"/>
      <c r="F233" s="386"/>
      <c r="G233" s="1"/>
      <c r="H233" s="1"/>
      <c r="I233" s="27"/>
      <c r="J233" s="27"/>
      <c r="K233" s="32"/>
      <c r="L233" s="27"/>
      <c r="M233" s="27"/>
      <c r="N233" s="33"/>
      <c r="Q233" s="1"/>
      <c r="V233" s="1"/>
      <c r="W233" s="1"/>
      <c r="Y233" s="1"/>
      <c r="Z233" s="1"/>
      <c r="AA233" s="1"/>
      <c r="AB233" s="1"/>
    </row>
    <row r="234" spans="2:28" ht="18">
      <c r="B234" s="445" t="s">
        <v>168</v>
      </c>
      <c r="D234" s="1"/>
      <c r="E234" s="1"/>
      <c r="F234" s="15"/>
      <c r="G234" s="1"/>
      <c r="H234" s="1"/>
      <c r="I234" s="27"/>
      <c r="J234" s="27"/>
      <c r="K234" s="32"/>
      <c r="L234" s="27"/>
      <c r="M234" s="27"/>
      <c r="N234" s="33"/>
      <c r="Q234" s="1"/>
      <c r="V234" s="1"/>
      <c r="W234" s="1"/>
      <c r="Y234" s="1"/>
      <c r="Z234" s="1"/>
      <c r="AA234" s="1"/>
      <c r="AB234" s="1"/>
    </row>
    <row r="235" spans="2:28" ht="18">
      <c r="B235" s="445" t="s">
        <v>211</v>
      </c>
      <c r="D235" s="1"/>
      <c r="E235" s="1"/>
      <c r="F235" s="15"/>
      <c r="G235" s="1"/>
      <c r="H235" s="1"/>
      <c r="I235" s="27"/>
      <c r="J235" s="27"/>
      <c r="K235" s="32"/>
      <c r="L235" s="27"/>
      <c r="M235" s="27"/>
      <c r="N235" s="33"/>
      <c r="Q235" s="1"/>
      <c r="V235" s="1"/>
      <c r="W235" s="1"/>
      <c r="Y235" s="1"/>
      <c r="Z235" s="1"/>
      <c r="AA235" s="1"/>
      <c r="AB235" s="1"/>
    </row>
    <row r="236" spans="2:28" ht="18">
      <c r="B236" s="445" t="s">
        <v>210</v>
      </c>
      <c r="D236" s="1"/>
      <c r="E236" s="1"/>
      <c r="F236" s="15"/>
      <c r="G236" s="1"/>
      <c r="H236" s="1"/>
      <c r="I236" s="27"/>
      <c r="J236" s="27"/>
      <c r="K236" s="32"/>
      <c r="L236" s="27"/>
      <c r="M236" s="27"/>
      <c r="N236" s="33"/>
      <c r="Q236" s="1"/>
      <c r="V236" s="1"/>
      <c r="W236" s="1"/>
      <c r="Y236" s="1"/>
      <c r="Z236" s="1"/>
      <c r="AA236" s="1"/>
      <c r="AB236" s="1"/>
    </row>
    <row r="237" spans="2:28" ht="14.25" customHeight="1">
      <c r="B237" s="445"/>
      <c r="D237" s="1"/>
      <c r="E237" s="1"/>
      <c r="F237" s="15"/>
      <c r="G237" s="1"/>
      <c r="H237" s="1"/>
      <c r="I237" s="27"/>
      <c r="J237" s="27"/>
      <c r="K237" s="32"/>
      <c r="L237" s="27"/>
      <c r="M237" s="27"/>
      <c r="N237" s="33"/>
      <c r="Q237" s="1"/>
      <c r="V237" s="1"/>
      <c r="W237" s="1"/>
      <c r="Y237" s="1"/>
      <c r="Z237" s="1"/>
      <c r="AA237" s="1"/>
      <c r="AB237" s="1"/>
    </row>
    <row r="238" spans="2:28" ht="18">
      <c r="B238" s="445" t="s">
        <v>30</v>
      </c>
      <c r="D238" s="1"/>
      <c r="E238" s="1"/>
      <c r="F238" s="15"/>
      <c r="G238" s="1"/>
      <c r="H238" s="1"/>
      <c r="I238" s="27"/>
      <c r="J238" s="27"/>
      <c r="K238" s="32"/>
      <c r="L238" s="27"/>
      <c r="M238" s="27"/>
      <c r="N238" s="33"/>
      <c r="Q238" s="1"/>
      <c r="V238" s="1"/>
      <c r="W238" s="1"/>
      <c r="Y238" s="1"/>
      <c r="Z238" s="1"/>
      <c r="AA238" s="1"/>
      <c r="AB238" s="1"/>
    </row>
    <row r="239" spans="2:28" ht="18">
      <c r="B239" s="445" t="s">
        <v>168</v>
      </c>
      <c r="D239" s="1"/>
      <c r="E239" s="1"/>
      <c r="F239" s="15"/>
      <c r="G239" s="1"/>
      <c r="H239" s="1"/>
      <c r="I239" s="27"/>
      <c r="J239" s="27"/>
      <c r="K239" s="32"/>
      <c r="L239" s="27"/>
      <c r="M239" s="27"/>
      <c r="N239" s="33"/>
      <c r="Q239" s="1"/>
      <c r="V239" s="1"/>
      <c r="W239" s="1"/>
      <c r="Y239" s="1"/>
      <c r="Z239" s="1"/>
      <c r="AA239" s="1"/>
      <c r="AB239" s="1"/>
    </row>
    <row r="240" spans="2:28" ht="18">
      <c r="B240" s="445" t="s">
        <v>213</v>
      </c>
      <c r="D240" s="1"/>
      <c r="E240" s="1"/>
      <c r="F240" s="15"/>
      <c r="G240" s="1"/>
      <c r="H240" s="1"/>
      <c r="I240" s="27"/>
      <c r="J240" s="27"/>
      <c r="K240" s="32"/>
      <c r="L240" s="27"/>
      <c r="M240" s="27"/>
      <c r="N240" s="33"/>
      <c r="Q240" s="1"/>
      <c r="V240" s="1"/>
      <c r="W240" s="1"/>
      <c r="Y240" s="1"/>
      <c r="Z240" s="1"/>
      <c r="AA240" s="1"/>
      <c r="AB240" s="1"/>
    </row>
    <row r="241" spans="2:28" ht="18">
      <c r="B241" s="445" t="s">
        <v>215</v>
      </c>
      <c r="D241" s="1"/>
      <c r="E241" s="1"/>
      <c r="F241" s="15"/>
      <c r="G241" s="1"/>
      <c r="H241" s="1"/>
      <c r="I241" s="27"/>
      <c r="J241" s="27"/>
      <c r="K241" s="32"/>
      <c r="L241" s="27"/>
      <c r="M241" s="27"/>
      <c r="N241" s="33"/>
      <c r="Q241" s="1"/>
      <c r="V241" s="1"/>
      <c r="W241" s="1"/>
      <c r="Y241" s="1"/>
      <c r="Z241" s="1"/>
      <c r="AA241" s="1"/>
      <c r="AB241" s="1"/>
    </row>
    <row r="242" spans="2:28" ht="18">
      <c r="B242" s="445" t="s">
        <v>214</v>
      </c>
      <c r="D242" s="1"/>
      <c r="E242" s="1"/>
      <c r="F242" s="15"/>
      <c r="G242" s="1"/>
      <c r="H242" s="1"/>
      <c r="I242" s="27"/>
      <c r="J242" s="27"/>
      <c r="K242" s="32"/>
      <c r="L242" s="27"/>
      <c r="M242" s="27"/>
      <c r="N242" s="33"/>
      <c r="Q242" s="1"/>
      <c r="V242" s="1"/>
      <c r="W242" s="1"/>
      <c r="Y242" s="1"/>
      <c r="Z242" s="1"/>
      <c r="AA242" s="1"/>
      <c r="AB242" s="1"/>
    </row>
    <row r="243" spans="2:28" ht="18">
      <c r="B243" s="445" t="s">
        <v>216</v>
      </c>
      <c r="D243" s="1"/>
      <c r="E243" s="1"/>
      <c r="F243" s="15"/>
      <c r="G243" s="1"/>
      <c r="H243" s="1"/>
      <c r="I243" s="27"/>
      <c r="J243" s="27"/>
      <c r="K243" s="32"/>
      <c r="L243" s="27"/>
      <c r="M243" s="27"/>
      <c r="N243" s="33"/>
      <c r="Q243" s="1"/>
      <c r="V243" s="1"/>
      <c r="W243" s="1"/>
      <c r="Y243" s="1"/>
      <c r="Z243" s="1"/>
      <c r="AA243" s="1"/>
      <c r="AB243" s="1"/>
    </row>
    <row r="244" spans="4:28" ht="14.25">
      <c r="D244" s="1"/>
      <c r="E244" s="1"/>
      <c r="F244" s="15"/>
      <c r="G244" s="1"/>
      <c r="H244" s="1"/>
      <c r="I244" s="27"/>
      <c r="J244" s="27"/>
      <c r="K244" s="32"/>
      <c r="L244" s="27"/>
      <c r="M244" s="27"/>
      <c r="N244" s="33"/>
      <c r="Q244" s="1"/>
      <c r="V244" s="1"/>
      <c r="W244" s="1"/>
      <c r="Y244" s="1"/>
      <c r="Z244" s="1"/>
      <c r="AA244" s="1"/>
      <c r="AB244" s="1"/>
    </row>
    <row r="245" spans="4:28" ht="14.25">
      <c r="D245" s="1"/>
      <c r="E245" s="1"/>
      <c r="F245" s="386"/>
      <c r="G245" s="1"/>
      <c r="H245" s="1"/>
      <c r="I245" s="27"/>
      <c r="J245" s="27"/>
      <c r="K245" s="32"/>
      <c r="L245" s="27"/>
      <c r="M245" s="27"/>
      <c r="N245" s="33"/>
      <c r="Q245" s="1"/>
      <c r="V245" s="1"/>
      <c r="W245" s="1"/>
      <c r="Y245" s="1"/>
      <c r="Z245" s="1"/>
      <c r="AA245" s="1"/>
      <c r="AB245" s="1"/>
    </row>
    <row r="246" spans="4:28" ht="14.25">
      <c r="D246" s="1"/>
      <c r="E246" s="1"/>
      <c r="F246" s="15"/>
      <c r="G246" s="1"/>
      <c r="H246" s="1"/>
      <c r="I246" s="27"/>
      <c r="J246" s="27"/>
      <c r="K246" s="32"/>
      <c r="L246" s="27"/>
      <c r="M246" s="27"/>
      <c r="N246" s="33"/>
      <c r="Q246" s="1"/>
      <c r="V246" s="1"/>
      <c r="W246" s="1"/>
      <c r="Y246" s="1"/>
      <c r="Z246" s="1"/>
      <c r="AA246" s="1"/>
      <c r="AB246" s="1"/>
    </row>
    <row r="247" spans="4:28" ht="14.25">
      <c r="D247" s="1"/>
      <c r="E247" s="1"/>
      <c r="F247" s="15"/>
      <c r="G247" s="1"/>
      <c r="H247" s="1"/>
      <c r="I247" s="27"/>
      <c r="J247" s="27"/>
      <c r="K247" s="32"/>
      <c r="L247" s="27"/>
      <c r="M247" s="27"/>
      <c r="N247" s="33"/>
      <c r="Q247" s="1"/>
      <c r="V247" s="1"/>
      <c r="W247" s="1"/>
      <c r="Y247" s="1"/>
      <c r="Z247" s="1"/>
      <c r="AA247" s="1"/>
      <c r="AB247" s="1"/>
    </row>
    <row r="248" spans="4:28" ht="14.25">
      <c r="D248" s="1"/>
      <c r="E248" s="1"/>
      <c r="F248" s="15"/>
      <c r="G248" s="1"/>
      <c r="H248" s="1"/>
      <c r="I248" s="27"/>
      <c r="J248" s="27"/>
      <c r="K248" s="32"/>
      <c r="L248" s="27"/>
      <c r="M248" s="27"/>
      <c r="N248" s="33"/>
      <c r="Q248" s="1"/>
      <c r="V248" s="1"/>
      <c r="W248" s="1"/>
      <c r="Y248" s="1"/>
      <c r="Z248" s="1"/>
      <c r="AA248" s="1"/>
      <c r="AB248" s="1"/>
    </row>
    <row r="249" spans="4:28" ht="14.25">
      <c r="D249" s="1"/>
      <c r="E249" s="1"/>
      <c r="F249" s="15" t="s">
        <v>175</v>
      </c>
      <c r="G249" s="1"/>
      <c r="H249" s="1"/>
      <c r="I249" s="27"/>
      <c r="J249" s="27"/>
      <c r="K249" s="32"/>
      <c r="L249" s="27"/>
      <c r="M249" s="27"/>
      <c r="N249" s="33"/>
      <c r="Q249" s="1"/>
      <c r="V249" s="1"/>
      <c r="W249" s="1"/>
      <c r="Y249" s="1"/>
      <c r="Z249" s="1"/>
      <c r="AA249" s="1"/>
      <c r="AB249" s="1"/>
    </row>
    <row r="250" spans="4:28" ht="14.25">
      <c r="D250" s="1"/>
      <c r="E250" s="1"/>
      <c r="F250" s="15"/>
      <c r="G250" s="1"/>
      <c r="H250" s="1"/>
      <c r="I250" s="27"/>
      <c r="J250" s="27"/>
      <c r="K250" s="32"/>
      <c r="L250" s="27"/>
      <c r="M250" s="27"/>
      <c r="N250" s="33"/>
      <c r="Q250" s="1"/>
      <c r="V250" s="1"/>
      <c r="W250" s="1"/>
      <c r="Y250" s="1"/>
      <c r="Z250" s="1"/>
      <c r="AA250" s="1"/>
      <c r="AB250" s="1"/>
    </row>
    <row r="251" spans="4:28" ht="14.25">
      <c r="D251" s="1"/>
      <c r="E251" s="1"/>
      <c r="F251" s="15"/>
      <c r="G251" s="1"/>
      <c r="H251" s="1"/>
      <c r="I251" s="27"/>
      <c r="J251" s="27"/>
      <c r="K251" s="32"/>
      <c r="L251" s="27"/>
      <c r="M251" s="27"/>
      <c r="N251" s="33"/>
      <c r="Q251" s="1"/>
      <c r="V251" s="1"/>
      <c r="W251" s="1"/>
      <c r="Y251" s="1"/>
      <c r="Z251" s="1"/>
      <c r="AA251" s="1"/>
      <c r="AB251" s="1"/>
    </row>
    <row r="252" spans="4:28" ht="14.25">
      <c r="D252" s="1"/>
      <c r="E252" s="1"/>
      <c r="F252" s="15"/>
      <c r="G252" s="1"/>
      <c r="H252" s="1"/>
      <c r="I252" s="27"/>
      <c r="J252" s="27"/>
      <c r="K252" s="32"/>
      <c r="L252" s="27"/>
      <c r="M252" s="27"/>
      <c r="N252" s="33"/>
      <c r="Q252" s="1"/>
      <c r="V252" s="1"/>
      <c r="W252" s="1"/>
      <c r="Y252" s="1"/>
      <c r="Z252" s="1"/>
      <c r="AA252" s="1"/>
      <c r="AB252" s="1"/>
    </row>
    <row r="253" spans="4:28" ht="14.25">
      <c r="D253" s="1"/>
      <c r="E253" s="1"/>
      <c r="F253" s="15"/>
      <c r="G253" s="1"/>
      <c r="H253" s="1"/>
      <c r="I253" s="27"/>
      <c r="J253" s="27"/>
      <c r="K253" s="32"/>
      <c r="L253" s="27"/>
      <c r="M253" s="27"/>
      <c r="N253" s="33"/>
      <c r="Q253" s="1"/>
      <c r="V253" s="1"/>
      <c r="W253" s="1"/>
      <c r="Y253" s="1"/>
      <c r="Z253" s="1"/>
      <c r="AA253" s="1"/>
      <c r="AB253" s="1"/>
    </row>
    <row r="254" spans="4:28" ht="14.25">
      <c r="D254" s="1"/>
      <c r="E254" s="1"/>
      <c r="F254" s="15"/>
      <c r="G254" s="1"/>
      <c r="H254" s="1"/>
      <c r="I254" s="27"/>
      <c r="J254" s="27"/>
      <c r="K254" s="32"/>
      <c r="L254" s="27"/>
      <c r="M254" s="27"/>
      <c r="N254" s="33"/>
      <c r="Q254" s="1"/>
      <c r="V254" s="1"/>
      <c r="W254" s="1"/>
      <c r="Y254" s="1"/>
      <c r="Z254" s="1"/>
      <c r="AA254" s="1"/>
      <c r="AB254" s="1"/>
    </row>
    <row r="255" spans="4:28" ht="14.25">
      <c r="D255" s="1"/>
      <c r="E255" s="1"/>
      <c r="F255" s="15"/>
      <c r="G255" s="1"/>
      <c r="H255" s="1"/>
      <c r="I255" s="27"/>
      <c r="J255" s="27"/>
      <c r="K255" s="32"/>
      <c r="L255" s="27"/>
      <c r="M255" s="27"/>
      <c r="N255" s="33"/>
      <c r="Q255" s="1"/>
      <c r="V255" s="1"/>
      <c r="W255" s="1"/>
      <c r="Y255" s="1"/>
      <c r="Z255" s="1"/>
      <c r="AA255" s="1"/>
      <c r="AB255" s="1"/>
    </row>
    <row r="256" spans="4:28" ht="14.25">
      <c r="D256" s="1"/>
      <c r="E256" s="1"/>
      <c r="F256" s="15"/>
      <c r="G256" s="1"/>
      <c r="H256" s="1"/>
      <c r="I256" s="27"/>
      <c r="J256" s="27"/>
      <c r="K256" s="32"/>
      <c r="L256" s="27"/>
      <c r="M256" s="27"/>
      <c r="N256" s="33"/>
      <c r="Q256" s="1"/>
      <c r="V256" s="1"/>
      <c r="W256" s="1"/>
      <c r="Y256" s="1"/>
      <c r="Z256" s="1"/>
      <c r="AA256" s="1"/>
      <c r="AB256" s="1"/>
    </row>
    <row r="257" spans="4:28" ht="14.25">
      <c r="D257" s="1"/>
      <c r="E257" s="1"/>
      <c r="F257" s="15"/>
      <c r="G257" s="1"/>
      <c r="H257" s="1"/>
      <c r="I257" s="27"/>
      <c r="J257" s="27"/>
      <c r="K257" s="32"/>
      <c r="L257" s="27"/>
      <c r="M257" s="27"/>
      <c r="N257" s="33"/>
      <c r="Q257" s="1"/>
      <c r="V257" s="1"/>
      <c r="W257" s="1"/>
      <c r="Y257" s="1"/>
      <c r="Z257" s="1"/>
      <c r="AA257" s="1"/>
      <c r="AB257" s="1"/>
    </row>
    <row r="258" spans="4:28" ht="14.25">
      <c r="D258" s="1"/>
      <c r="E258" s="1"/>
      <c r="F258" s="15"/>
      <c r="G258" s="1"/>
      <c r="H258" s="1"/>
      <c r="I258" s="27"/>
      <c r="J258" s="27"/>
      <c r="K258" s="32"/>
      <c r="L258" s="27"/>
      <c r="M258" s="27"/>
      <c r="N258" s="33"/>
      <c r="Q258" s="1"/>
      <c r="V258" s="1"/>
      <c r="W258" s="1"/>
      <c r="Y258" s="1"/>
      <c r="Z258" s="1"/>
      <c r="AA258" s="1"/>
      <c r="AB258" s="1"/>
    </row>
    <row r="259" spans="4:28" ht="14.25">
      <c r="D259" s="1"/>
      <c r="E259" s="1"/>
      <c r="F259" s="15"/>
      <c r="G259" s="1"/>
      <c r="H259" s="1"/>
      <c r="I259" s="27"/>
      <c r="J259" s="27"/>
      <c r="K259" s="32"/>
      <c r="L259" s="27"/>
      <c r="M259" s="27"/>
      <c r="N259" s="33"/>
      <c r="Q259" s="1"/>
      <c r="V259" s="1"/>
      <c r="W259" s="1"/>
      <c r="Y259" s="1"/>
      <c r="Z259" s="1"/>
      <c r="AA259" s="1"/>
      <c r="AB259" s="1"/>
    </row>
    <row r="260" spans="4:28" ht="14.25">
      <c r="D260" s="1"/>
      <c r="E260" s="1"/>
      <c r="F260" s="15"/>
      <c r="G260" s="1"/>
      <c r="H260" s="1"/>
      <c r="I260" s="27"/>
      <c r="J260" s="27"/>
      <c r="K260" s="32"/>
      <c r="L260" s="27"/>
      <c r="M260" s="27"/>
      <c r="N260" s="33"/>
      <c r="Q260" s="1"/>
      <c r="V260" s="1"/>
      <c r="W260" s="1"/>
      <c r="Y260" s="1"/>
      <c r="Z260" s="1"/>
      <c r="AA260" s="1"/>
      <c r="AB260" s="1"/>
    </row>
  </sheetData>
  <sheetProtection/>
  <mergeCells count="33">
    <mergeCell ref="A227:P227"/>
    <mergeCell ref="A198:O198"/>
    <mergeCell ref="E7:E8"/>
    <mergeCell ref="I7:I8"/>
    <mergeCell ref="L7:L8"/>
    <mergeCell ref="A172:O172"/>
    <mergeCell ref="A60:O60"/>
    <mergeCell ref="A92:O92"/>
    <mergeCell ref="F7:F8"/>
    <mergeCell ref="A184:O184"/>
    <mergeCell ref="A226:O226"/>
    <mergeCell ref="A224:O224"/>
    <mergeCell ref="H7:H8"/>
    <mergeCell ref="O7:O8"/>
    <mergeCell ref="N7:N8"/>
    <mergeCell ref="A110:O110"/>
    <mergeCell ref="D7:D8"/>
    <mergeCell ref="A7:A8"/>
    <mergeCell ref="A1:V1"/>
    <mergeCell ref="G7:G8"/>
    <mergeCell ref="P7:P8"/>
    <mergeCell ref="V7:V8"/>
    <mergeCell ref="C7:C8"/>
    <mergeCell ref="M7:M8"/>
    <mergeCell ref="U7:U8"/>
    <mergeCell ref="K7:K8"/>
    <mergeCell ref="T7:T8"/>
    <mergeCell ref="J7:J8"/>
    <mergeCell ref="Q7:S7"/>
    <mergeCell ref="A127:U127"/>
    <mergeCell ref="A11:P11"/>
    <mergeCell ref="B7:B8"/>
    <mergeCell ref="A126:O126"/>
  </mergeCells>
  <printOptions/>
  <pageMargins left="0.4724409448818898" right="0.4330708661417323" top="0.5118110236220472" bottom="0.5118110236220472" header="0.4330708661417323" footer="0.4330708661417323"/>
  <pageSetup fitToHeight="6" fitToWidth="1" horizontalDpi="600" verticalDpi="600" orientation="landscape" paperSize="8" scale="50" r:id="rId1"/>
  <rowBreaks count="3" manualBreakCount="3">
    <brk id="91" max="21" man="1"/>
    <brk id="126" max="21" man="1"/>
    <brk id="19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V147"/>
  <sheetViews>
    <sheetView view="pageBreakPreview" zoomScaleSheetLayoutView="100" zoomScalePageLayoutView="0" workbookViewId="0" topLeftCell="A1">
      <pane ySplit="9" topLeftCell="BM94" activePane="bottomLeft" state="frozen"/>
      <selection pane="topLeft" activeCell="A1" sqref="A1"/>
      <selection pane="bottomLeft" activeCell="C14" sqref="C14"/>
    </sheetView>
  </sheetViews>
  <sheetFormatPr defaultColWidth="9.00390625" defaultRowHeight="14.25"/>
  <cols>
    <col min="1" max="1" width="5.50390625" style="291" customWidth="1"/>
    <col min="2" max="2" width="14.125" style="291" customWidth="1"/>
    <col min="3" max="3" width="39.75390625" style="291" customWidth="1"/>
    <col min="4" max="5" width="15.625" style="298" customWidth="1"/>
    <col min="6" max="6" width="18.625" style="298" customWidth="1"/>
    <col min="7" max="7" width="15.625" style="298" customWidth="1"/>
    <col min="8" max="8" width="29.75390625" style="291" customWidth="1"/>
    <col min="9" max="10" width="18.75390625" style="291" customWidth="1"/>
    <col min="11" max="11" width="17.625" style="291" customWidth="1"/>
    <col min="12" max="12" width="15.75390625" style="291" customWidth="1"/>
    <col min="13" max="13" width="23.375" style="291" customWidth="1"/>
    <col min="14" max="14" width="24.00390625" style="291" customWidth="1"/>
    <col min="15" max="15" width="13.875" style="299" customWidth="1"/>
    <col min="16" max="16" width="15.50390625" style="292" customWidth="1"/>
    <col min="17" max="17" width="3.75390625" style="292" customWidth="1"/>
    <col min="18" max="18" width="19.375" style="300" customWidth="1"/>
    <col min="19" max="19" width="14.125" style="291" customWidth="1"/>
    <col min="20" max="20" width="14.00390625" style="291" customWidth="1"/>
    <col min="21" max="16384" width="9.00390625" style="291" customWidth="1"/>
  </cols>
  <sheetData>
    <row r="1" spans="1:22" s="296" customFormat="1" ht="12" thickBot="1">
      <c r="A1" s="559" t="s">
        <v>172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1"/>
      <c r="O1" s="293"/>
      <c r="P1" s="294"/>
      <c r="Q1" s="294"/>
      <c r="R1" s="295"/>
      <c r="S1" s="294"/>
      <c r="T1" s="294"/>
      <c r="U1" s="294"/>
      <c r="V1" s="294"/>
    </row>
    <row r="3" spans="1:6" ht="11.25">
      <c r="A3" s="297" t="s">
        <v>83</v>
      </c>
      <c r="B3" s="297"/>
      <c r="E3" s="291"/>
      <c r="F3" s="291"/>
    </row>
    <row r="4" spans="1:6" ht="12" thickBot="1">
      <c r="A4" s="297"/>
      <c r="B4" s="297"/>
      <c r="E4" s="301"/>
      <c r="F4" s="302"/>
    </row>
    <row r="5" spans="1:6" ht="12" thickBot="1">
      <c r="A5" s="297"/>
      <c r="B5" s="297"/>
      <c r="C5" s="301" t="str">
        <f>'zał 3-zbiorczy formularz cenowy'!B5</f>
        <v>okres trwania umowy w miesiącach:</v>
      </c>
      <c r="D5" s="303">
        <f>'zał 3-zbiorczy formularz cenowy'!C5</f>
        <v>48</v>
      </c>
      <c r="E5" s="301"/>
      <c r="F5" s="302"/>
    </row>
    <row r="6" ht="12" thickBot="1"/>
    <row r="7" spans="1:18" s="292" customFormat="1" ht="103.5" customHeight="1">
      <c r="A7" s="304" t="s">
        <v>67</v>
      </c>
      <c r="B7" s="307" t="s">
        <v>66</v>
      </c>
      <c r="C7" s="306" t="s">
        <v>162</v>
      </c>
      <c r="D7" s="305" t="s">
        <v>203</v>
      </c>
      <c r="E7" s="305" t="s">
        <v>107</v>
      </c>
      <c r="F7" s="307" t="s">
        <v>156</v>
      </c>
      <c r="G7" s="305" t="s">
        <v>65</v>
      </c>
      <c r="H7" s="308" t="s">
        <v>75</v>
      </c>
      <c r="I7" s="308" t="s">
        <v>76</v>
      </c>
      <c r="J7" s="308" t="s">
        <v>77</v>
      </c>
      <c r="K7" s="306" t="s">
        <v>78</v>
      </c>
      <c r="L7" s="307" t="s">
        <v>80</v>
      </c>
      <c r="M7" s="309" t="s">
        <v>81</v>
      </c>
      <c r="N7" s="310" t="s">
        <v>82</v>
      </c>
      <c r="O7" s="299"/>
      <c r="R7" s="300"/>
    </row>
    <row r="8" spans="1:18" s="323" customFormat="1" ht="29.25" customHeight="1" thickBot="1">
      <c r="A8" s="311"/>
      <c r="B8" s="497"/>
      <c r="C8" s="312"/>
      <c r="D8" s="313"/>
      <c r="E8" s="314"/>
      <c r="F8" s="315"/>
      <c r="G8" s="314"/>
      <c r="H8" s="316"/>
      <c r="I8" s="316"/>
      <c r="J8" s="316"/>
      <c r="K8" s="317" t="s">
        <v>79</v>
      </c>
      <c r="L8" s="316"/>
      <c r="M8" s="318" t="s">
        <v>174</v>
      </c>
      <c r="N8" s="319"/>
      <c r="O8" s="320"/>
      <c r="P8" s="321"/>
      <c r="Q8" s="321"/>
      <c r="R8" s="322"/>
    </row>
    <row r="9" spans="1:18" s="323" customFormat="1" ht="16.5" customHeight="1" thickBot="1">
      <c r="A9" s="324">
        <v>1</v>
      </c>
      <c r="B9" s="498">
        <f>A9+1</f>
        <v>2</v>
      </c>
      <c r="C9" s="325">
        <f aca="true" t="shared" si="0" ref="C9:N9">B9+1</f>
        <v>3</v>
      </c>
      <c r="D9" s="326">
        <f t="shared" si="0"/>
        <v>4</v>
      </c>
      <c r="E9" s="327">
        <f t="shared" si="0"/>
        <v>5</v>
      </c>
      <c r="F9" s="328">
        <f t="shared" si="0"/>
        <v>6</v>
      </c>
      <c r="G9" s="327">
        <f t="shared" si="0"/>
        <v>7</v>
      </c>
      <c r="H9" s="328">
        <f t="shared" si="0"/>
        <v>8</v>
      </c>
      <c r="I9" s="329">
        <f t="shared" si="0"/>
        <v>9</v>
      </c>
      <c r="J9" s="329">
        <f>I9+1</f>
        <v>10</v>
      </c>
      <c r="K9" s="326">
        <f>J9+1</f>
        <v>11</v>
      </c>
      <c r="L9" s="329">
        <f t="shared" si="0"/>
        <v>12</v>
      </c>
      <c r="M9" s="330">
        <f t="shared" si="0"/>
        <v>13</v>
      </c>
      <c r="N9" s="331">
        <f t="shared" si="0"/>
        <v>14</v>
      </c>
      <c r="O9" s="320"/>
      <c r="P9" s="321"/>
      <c r="Q9" s="321"/>
      <c r="R9" s="322"/>
    </row>
    <row r="10" spans="1:17" ht="25.5" customHeight="1">
      <c r="A10" s="562" t="s">
        <v>163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332"/>
      <c r="P10" s="332"/>
      <c r="Q10" s="332"/>
    </row>
    <row r="11" spans="1:17" ht="11.25">
      <c r="A11" s="333">
        <v>1</v>
      </c>
      <c r="B11" s="334"/>
      <c r="C11" s="335" t="str">
        <f>'zał 3a-odczynniki'!C12</f>
        <v>FT 3</v>
      </c>
      <c r="D11" s="336">
        <v>1</v>
      </c>
      <c r="E11" s="336">
        <v>7</v>
      </c>
      <c r="F11" s="334"/>
      <c r="G11" s="336">
        <f>ROUNDUP(D11*E11*F11*(365/7/12*$D$5+1/7),0)</f>
        <v>0</v>
      </c>
      <c r="H11" s="334"/>
      <c r="I11" s="334"/>
      <c r="J11" s="334"/>
      <c r="K11" s="337">
        <f aca="true" t="shared" si="1" ref="K11:K56">I11*J11</f>
        <v>0</v>
      </c>
      <c r="L11" s="334"/>
      <c r="M11" s="337">
        <f aca="true" t="shared" si="2" ref="M11:M17">ROUNDUP(D11*K11*L11*$D$5/12,0)</f>
        <v>0</v>
      </c>
      <c r="N11" s="338"/>
      <c r="P11" s="300"/>
      <c r="Q11" s="300"/>
    </row>
    <row r="12" spans="1:17" ht="11.25">
      <c r="A12" s="333">
        <f aca="true" t="shared" si="3" ref="A12:A57">A11+1</f>
        <v>2</v>
      </c>
      <c r="B12" s="334"/>
      <c r="C12" s="335" t="str">
        <f>'zał 3a-odczynniki'!C13</f>
        <v>FT 4</v>
      </c>
      <c r="D12" s="336">
        <v>1</v>
      </c>
      <c r="E12" s="336">
        <v>7</v>
      </c>
      <c r="F12" s="334"/>
      <c r="G12" s="336">
        <f aca="true" t="shared" si="4" ref="G12:G56">ROUNDUP(D12*E12*F12*(365/7/12*$D$5+1/7),0)</f>
        <v>0</v>
      </c>
      <c r="H12" s="334"/>
      <c r="I12" s="334"/>
      <c r="J12" s="334"/>
      <c r="K12" s="337">
        <f t="shared" si="1"/>
        <v>0</v>
      </c>
      <c r="L12" s="334"/>
      <c r="M12" s="337">
        <f t="shared" si="2"/>
        <v>0</v>
      </c>
      <c r="N12" s="338"/>
      <c r="P12" s="300"/>
      <c r="Q12" s="300"/>
    </row>
    <row r="13" spans="1:17" ht="11.25">
      <c r="A13" s="333">
        <f t="shared" si="3"/>
        <v>3</v>
      </c>
      <c r="B13" s="334"/>
      <c r="C13" s="335" t="str">
        <f>'zał 3a-odczynniki'!C14</f>
        <v>TSH</v>
      </c>
      <c r="D13" s="336">
        <v>2</v>
      </c>
      <c r="E13" s="336">
        <v>7</v>
      </c>
      <c r="F13" s="334"/>
      <c r="G13" s="336">
        <f t="shared" si="4"/>
        <v>0</v>
      </c>
      <c r="H13" s="334"/>
      <c r="I13" s="334"/>
      <c r="J13" s="334"/>
      <c r="K13" s="337">
        <f t="shared" si="1"/>
        <v>0</v>
      </c>
      <c r="L13" s="334"/>
      <c r="M13" s="337">
        <f t="shared" si="2"/>
        <v>0</v>
      </c>
      <c r="N13" s="338"/>
      <c r="P13" s="300"/>
      <c r="Q13" s="300"/>
    </row>
    <row r="14" spans="1:17" ht="11.25">
      <c r="A14" s="333">
        <f t="shared" si="3"/>
        <v>4</v>
      </c>
      <c r="B14" s="334"/>
      <c r="C14" s="335" t="str">
        <f>'zał 3a-odczynniki'!C15</f>
        <v>Anty-TPO</v>
      </c>
      <c r="D14" s="336">
        <v>1</v>
      </c>
      <c r="E14" s="336">
        <v>7</v>
      </c>
      <c r="F14" s="334"/>
      <c r="G14" s="336">
        <f t="shared" si="4"/>
        <v>0</v>
      </c>
      <c r="H14" s="334"/>
      <c r="I14" s="334"/>
      <c r="J14" s="334"/>
      <c r="K14" s="337">
        <f t="shared" si="1"/>
        <v>0</v>
      </c>
      <c r="L14" s="334"/>
      <c r="M14" s="337">
        <f t="shared" si="2"/>
        <v>0</v>
      </c>
      <c r="N14" s="339"/>
      <c r="P14" s="300"/>
      <c r="Q14" s="300"/>
    </row>
    <row r="15" spans="1:17" ht="11.25">
      <c r="A15" s="333">
        <f t="shared" si="3"/>
        <v>5</v>
      </c>
      <c r="B15" s="334"/>
      <c r="C15" s="335" t="str">
        <f>'zał 3a-odczynniki'!C16</f>
        <v>Anty-TG</v>
      </c>
      <c r="D15" s="336">
        <v>1</v>
      </c>
      <c r="E15" s="336">
        <v>7</v>
      </c>
      <c r="F15" s="334"/>
      <c r="G15" s="336">
        <f t="shared" si="4"/>
        <v>0</v>
      </c>
      <c r="H15" s="334"/>
      <c r="I15" s="334"/>
      <c r="J15" s="334"/>
      <c r="K15" s="337">
        <f t="shared" si="1"/>
        <v>0</v>
      </c>
      <c r="L15" s="334"/>
      <c r="M15" s="337">
        <f t="shared" si="2"/>
        <v>0</v>
      </c>
      <c r="N15" s="339"/>
      <c r="P15" s="300"/>
      <c r="Q15" s="300"/>
    </row>
    <row r="16" spans="1:17" ht="11.25">
      <c r="A16" s="333">
        <f t="shared" si="3"/>
        <v>6</v>
      </c>
      <c r="B16" s="334"/>
      <c r="C16" s="335" t="str">
        <f>'zał 3a-odczynniki'!C17</f>
        <v>Parathormon</v>
      </c>
      <c r="D16" s="336">
        <v>1</v>
      </c>
      <c r="E16" s="336">
        <v>7</v>
      </c>
      <c r="F16" s="334"/>
      <c r="G16" s="336">
        <f t="shared" si="4"/>
        <v>0</v>
      </c>
      <c r="H16" s="334"/>
      <c r="I16" s="334"/>
      <c r="J16" s="334"/>
      <c r="K16" s="337">
        <f t="shared" si="1"/>
        <v>0</v>
      </c>
      <c r="L16" s="334"/>
      <c r="M16" s="337">
        <f t="shared" si="2"/>
        <v>0</v>
      </c>
      <c r="N16" s="339"/>
      <c r="P16" s="300"/>
      <c r="Q16" s="300"/>
    </row>
    <row r="17" spans="1:17" ht="11.25">
      <c r="A17" s="333">
        <f t="shared" si="3"/>
        <v>7</v>
      </c>
      <c r="B17" s="334"/>
      <c r="C17" s="335" t="str">
        <f>'zał 3a-odczynniki'!C18</f>
        <v>Kortyzol</v>
      </c>
      <c r="D17" s="336">
        <v>1</v>
      </c>
      <c r="E17" s="336">
        <v>7</v>
      </c>
      <c r="F17" s="334"/>
      <c r="G17" s="336">
        <f t="shared" si="4"/>
        <v>0</v>
      </c>
      <c r="H17" s="334"/>
      <c r="I17" s="334"/>
      <c r="J17" s="334"/>
      <c r="K17" s="337">
        <f t="shared" si="1"/>
        <v>0</v>
      </c>
      <c r="L17" s="334"/>
      <c r="M17" s="337">
        <f t="shared" si="2"/>
        <v>0</v>
      </c>
      <c r="N17" s="339"/>
      <c r="P17" s="300"/>
      <c r="Q17" s="300"/>
    </row>
    <row r="18" spans="1:17" ht="11.25">
      <c r="A18" s="333">
        <f t="shared" si="3"/>
        <v>8</v>
      </c>
      <c r="B18" s="334"/>
      <c r="C18" s="335" t="str">
        <f>'zał 3a-odczynniki'!C19</f>
        <v>Estradiol</v>
      </c>
      <c r="D18" s="336">
        <v>1</v>
      </c>
      <c r="E18" s="336">
        <v>7</v>
      </c>
      <c r="F18" s="334"/>
      <c r="G18" s="336">
        <f t="shared" si="4"/>
        <v>0</v>
      </c>
      <c r="H18" s="334"/>
      <c r="I18" s="334"/>
      <c r="J18" s="334"/>
      <c r="K18" s="337">
        <f t="shared" si="1"/>
        <v>0</v>
      </c>
      <c r="L18" s="334"/>
      <c r="M18" s="337">
        <f aca="true" t="shared" si="5" ref="M18:M56">ROUNDUP(D18*K18*L18*$D$5/12,0)</f>
        <v>0</v>
      </c>
      <c r="N18" s="339"/>
      <c r="P18" s="300"/>
      <c r="Q18" s="300"/>
    </row>
    <row r="19" spans="1:17" ht="11.25">
      <c r="A19" s="333">
        <f t="shared" si="3"/>
        <v>9</v>
      </c>
      <c r="B19" s="334"/>
      <c r="C19" s="335" t="str">
        <f>'zał 3a-odczynniki'!C20</f>
        <v>Progesteron</v>
      </c>
      <c r="D19" s="336">
        <v>1</v>
      </c>
      <c r="E19" s="336">
        <v>7</v>
      </c>
      <c r="F19" s="334"/>
      <c r="G19" s="336">
        <f t="shared" si="4"/>
        <v>0</v>
      </c>
      <c r="H19" s="334"/>
      <c r="I19" s="334"/>
      <c r="J19" s="334"/>
      <c r="K19" s="337">
        <f t="shared" si="1"/>
        <v>0</v>
      </c>
      <c r="L19" s="334"/>
      <c r="M19" s="337">
        <f t="shared" si="5"/>
        <v>0</v>
      </c>
      <c r="N19" s="339"/>
      <c r="P19" s="300"/>
      <c r="Q19" s="300"/>
    </row>
    <row r="20" spans="1:17" ht="11.25">
      <c r="A20" s="333">
        <f t="shared" si="3"/>
        <v>10</v>
      </c>
      <c r="B20" s="334"/>
      <c r="C20" s="335" t="str">
        <f>'zał 3a-odczynniki'!C21</f>
        <v>Testosteron</v>
      </c>
      <c r="D20" s="336">
        <v>1</v>
      </c>
      <c r="E20" s="336">
        <v>7</v>
      </c>
      <c r="F20" s="334"/>
      <c r="G20" s="336">
        <f t="shared" si="4"/>
        <v>0</v>
      </c>
      <c r="H20" s="334"/>
      <c r="I20" s="334"/>
      <c r="J20" s="334"/>
      <c r="K20" s="337">
        <f t="shared" si="1"/>
        <v>0</v>
      </c>
      <c r="L20" s="334"/>
      <c r="M20" s="337">
        <f t="shared" si="5"/>
        <v>0</v>
      </c>
      <c r="N20" s="339"/>
      <c r="P20" s="300"/>
      <c r="Q20" s="300"/>
    </row>
    <row r="21" spans="1:17" ht="11.25">
      <c r="A21" s="333">
        <f t="shared" si="3"/>
        <v>11</v>
      </c>
      <c r="B21" s="334"/>
      <c r="C21" s="335" t="str">
        <f>'zał 3a-odczynniki'!C22</f>
        <v>DHEA-S</v>
      </c>
      <c r="D21" s="336">
        <v>1</v>
      </c>
      <c r="E21" s="336">
        <v>7</v>
      </c>
      <c r="F21" s="334"/>
      <c r="G21" s="336">
        <f t="shared" si="4"/>
        <v>0</v>
      </c>
      <c r="H21" s="334"/>
      <c r="I21" s="334"/>
      <c r="J21" s="334"/>
      <c r="K21" s="337">
        <f t="shared" si="1"/>
        <v>0</v>
      </c>
      <c r="L21" s="334"/>
      <c r="M21" s="337">
        <f t="shared" si="5"/>
        <v>0</v>
      </c>
      <c r="N21" s="338"/>
      <c r="P21" s="300"/>
      <c r="Q21" s="300"/>
    </row>
    <row r="22" spans="1:17" ht="11.25">
      <c r="A22" s="333">
        <f t="shared" si="3"/>
        <v>12</v>
      </c>
      <c r="B22" s="334"/>
      <c r="C22" s="335" t="str">
        <f>'zał 3a-odczynniki'!C23</f>
        <v>LH</v>
      </c>
      <c r="D22" s="336">
        <v>1</v>
      </c>
      <c r="E22" s="336">
        <v>7</v>
      </c>
      <c r="F22" s="334"/>
      <c r="G22" s="336">
        <f t="shared" si="4"/>
        <v>0</v>
      </c>
      <c r="H22" s="334"/>
      <c r="I22" s="334"/>
      <c r="J22" s="334"/>
      <c r="K22" s="337">
        <f t="shared" si="1"/>
        <v>0</v>
      </c>
      <c r="L22" s="334"/>
      <c r="M22" s="337">
        <f t="shared" si="5"/>
        <v>0</v>
      </c>
      <c r="N22" s="338"/>
      <c r="P22" s="300"/>
      <c r="Q22" s="300"/>
    </row>
    <row r="23" spans="1:17" ht="11.25">
      <c r="A23" s="333">
        <f t="shared" si="3"/>
        <v>13</v>
      </c>
      <c r="B23" s="334"/>
      <c r="C23" s="340" t="str">
        <f>'zał 3a-odczynniki'!C24</f>
        <v>FSH</v>
      </c>
      <c r="D23" s="336">
        <v>1</v>
      </c>
      <c r="E23" s="336">
        <v>7</v>
      </c>
      <c r="F23" s="334"/>
      <c r="G23" s="336">
        <f t="shared" si="4"/>
        <v>0</v>
      </c>
      <c r="H23" s="334"/>
      <c r="I23" s="334"/>
      <c r="J23" s="334"/>
      <c r="K23" s="337">
        <f t="shared" si="1"/>
        <v>0</v>
      </c>
      <c r="L23" s="334"/>
      <c r="M23" s="337">
        <f t="shared" si="5"/>
        <v>0</v>
      </c>
      <c r="N23" s="339"/>
      <c r="P23" s="300"/>
      <c r="Q23" s="300"/>
    </row>
    <row r="24" spans="1:17" ht="11.25">
      <c r="A24" s="333">
        <f t="shared" si="3"/>
        <v>14</v>
      </c>
      <c r="B24" s="334"/>
      <c r="C24" s="335" t="str">
        <f>'zał 3a-odczynniki'!C25</f>
        <v>Prolaktyna</v>
      </c>
      <c r="D24" s="336">
        <v>1</v>
      </c>
      <c r="E24" s="336">
        <v>7</v>
      </c>
      <c r="F24" s="334"/>
      <c r="G24" s="336">
        <f t="shared" si="4"/>
        <v>0</v>
      </c>
      <c r="H24" s="334"/>
      <c r="I24" s="334"/>
      <c r="J24" s="334"/>
      <c r="K24" s="337">
        <f t="shared" si="1"/>
        <v>0</v>
      </c>
      <c r="L24" s="334"/>
      <c r="M24" s="337">
        <f t="shared" si="5"/>
        <v>0</v>
      </c>
      <c r="N24" s="339"/>
      <c r="P24" s="300"/>
      <c r="Q24" s="300"/>
    </row>
    <row r="25" spans="1:17" ht="11.25">
      <c r="A25" s="333">
        <f t="shared" si="3"/>
        <v>15</v>
      </c>
      <c r="B25" s="334"/>
      <c r="C25" s="335" t="str">
        <f>'zał 3a-odczynniki'!C26</f>
        <v>Beta-HCG</v>
      </c>
      <c r="D25" s="336">
        <v>1</v>
      </c>
      <c r="E25" s="336">
        <v>7</v>
      </c>
      <c r="F25" s="334"/>
      <c r="G25" s="336">
        <f t="shared" si="4"/>
        <v>0</v>
      </c>
      <c r="H25" s="334"/>
      <c r="I25" s="334"/>
      <c r="J25" s="334"/>
      <c r="K25" s="337">
        <f t="shared" si="1"/>
        <v>0</v>
      </c>
      <c r="L25" s="334"/>
      <c r="M25" s="337">
        <f t="shared" si="5"/>
        <v>0</v>
      </c>
      <c r="N25" s="339"/>
      <c r="P25" s="300"/>
      <c r="Q25" s="300"/>
    </row>
    <row r="26" spans="1:17" ht="11.25">
      <c r="A26" s="333">
        <f t="shared" si="3"/>
        <v>16</v>
      </c>
      <c r="B26" s="334"/>
      <c r="C26" s="335" t="str">
        <f>'zał 3a-odczynniki'!C27</f>
        <v>AMH</v>
      </c>
      <c r="D26" s="336">
        <v>1</v>
      </c>
      <c r="E26" s="336">
        <v>2</v>
      </c>
      <c r="F26" s="334"/>
      <c r="G26" s="336">
        <f t="shared" si="4"/>
        <v>0</v>
      </c>
      <c r="H26" s="334"/>
      <c r="I26" s="334"/>
      <c r="J26" s="334"/>
      <c r="K26" s="337">
        <f t="shared" si="1"/>
        <v>0</v>
      </c>
      <c r="L26" s="334"/>
      <c r="M26" s="337">
        <f t="shared" si="5"/>
        <v>0</v>
      </c>
      <c r="N26" s="339"/>
      <c r="P26" s="300"/>
      <c r="Q26" s="300"/>
    </row>
    <row r="27" spans="1:17" ht="11.25">
      <c r="A27" s="333">
        <f t="shared" si="3"/>
        <v>17</v>
      </c>
      <c r="B27" s="334"/>
      <c r="C27" s="335" t="str">
        <f>'zał 3a-odczynniki'!C28</f>
        <v>PSA</v>
      </c>
      <c r="D27" s="336">
        <v>1</v>
      </c>
      <c r="E27" s="336">
        <v>7</v>
      </c>
      <c r="F27" s="334"/>
      <c r="G27" s="336">
        <f t="shared" si="4"/>
        <v>0</v>
      </c>
      <c r="H27" s="334"/>
      <c r="I27" s="334"/>
      <c r="J27" s="334"/>
      <c r="K27" s="337">
        <f t="shared" si="1"/>
        <v>0</v>
      </c>
      <c r="L27" s="334"/>
      <c r="M27" s="337">
        <f t="shared" si="5"/>
        <v>0</v>
      </c>
      <c r="N27" s="339"/>
      <c r="P27" s="300"/>
      <c r="Q27" s="300"/>
    </row>
    <row r="28" spans="1:17" ht="11.25">
      <c r="A28" s="333">
        <f t="shared" si="3"/>
        <v>18</v>
      </c>
      <c r="B28" s="334"/>
      <c r="C28" s="335" t="str">
        <f>'zał 3a-odczynniki'!C29</f>
        <v>wolny PSA</v>
      </c>
      <c r="D28" s="336">
        <v>1</v>
      </c>
      <c r="E28" s="336">
        <v>5</v>
      </c>
      <c r="F28" s="334"/>
      <c r="G28" s="336">
        <f t="shared" si="4"/>
        <v>0</v>
      </c>
      <c r="H28" s="334"/>
      <c r="I28" s="334"/>
      <c r="J28" s="334"/>
      <c r="K28" s="337">
        <f t="shared" si="1"/>
        <v>0</v>
      </c>
      <c r="L28" s="334"/>
      <c r="M28" s="337">
        <f t="shared" si="5"/>
        <v>0</v>
      </c>
      <c r="N28" s="339"/>
      <c r="P28" s="300"/>
      <c r="Q28" s="300"/>
    </row>
    <row r="29" spans="1:17" ht="11.25">
      <c r="A29" s="333">
        <f t="shared" si="3"/>
        <v>19</v>
      </c>
      <c r="B29" s="334"/>
      <c r="C29" s="335" t="str">
        <f>'zał 3a-odczynniki'!C30</f>
        <v>CEA</v>
      </c>
      <c r="D29" s="336">
        <v>1</v>
      </c>
      <c r="E29" s="336">
        <v>7</v>
      </c>
      <c r="F29" s="334"/>
      <c r="G29" s="336">
        <f t="shared" si="4"/>
        <v>0</v>
      </c>
      <c r="H29" s="334"/>
      <c r="I29" s="334"/>
      <c r="J29" s="334"/>
      <c r="K29" s="337">
        <f t="shared" si="1"/>
        <v>0</v>
      </c>
      <c r="L29" s="334"/>
      <c r="M29" s="337">
        <f t="shared" si="5"/>
        <v>0</v>
      </c>
      <c r="N29" s="339"/>
      <c r="P29" s="300"/>
      <c r="Q29" s="300"/>
    </row>
    <row r="30" spans="1:17" ht="11.25">
      <c r="A30" s="333">
        <f t="shared" si="3"/>
        <v>20</v>
      </c>
      <c r="B30" s="334"/>
      <c r="C30" s="335" t="str">
        <f>'zał 3a-odczynniki'!C31</f>
        <v>AFP</v>
      </c>
      <c r="D30" s="336">
        <v>1</v>
      </c>
      <c r="E30" s="336">
        <v>7</v>
      </c>
      <c r="F30" s="334"/>
      <c r="G30" s="336">
        <f t="shared" si="4"/>
        <v>0</v>
      </c>
      <c r="H30" s="334"/>
      <c r="I30" s="334"/>
      <c r="J30" s="334"/>
      <c r="K30" s="337">
        <f t="shared" si="1"/>
        <v>0</v>
      </c>
      <c r="L30" s="334"/>
      <c r="M30" s="337">
        <f t="shared" si="5"/>
        <v>0</v>
      </c>
      <c r="N30" s="339"/>
      <c r="P30" s="300"/>
      <c r="Q30" s="300"/>
    </row>
    <row r="31" spans="1:17" ht="11.25">
      <c r="A31" s="333">
        <f t="shared" si="3"/>
        <v>21</v>
      </c>
      <c r="B31" s="334"/>
      <c r="C31" s="335" t="str">
        <f>'zał 3a-odczynniki'!C32</f>
        <v>CA 15-3</v>
      </c>
      <c r="D31" s="336">
        <v>1</v>
      </c>
      <c r="E31" s="336">
        <v>7</v>
      </c>
      <c r="F31" s="334"/>
      <c r="G31" s="336">
        <f t="shared" si="4"/>
        <v>0</v>
      </c>
      <c r="H31" s="334"/>
      <c r="I31" s="334"/>
      <c r="J31" s="334"/>
      <c r="K31" s="337">
        <f t="shared" si="1"/>
        <v>0</v>
      </c>
      <c r="L31" s="334"/>
      <c r="M31" s="337">
        <f t="shared" si="5"/>
        <v>0</v>
      </c>
      <c r="N31" s="339"/>
      <c r="P31" s="300"/>
      <c r="Q31" s="300"/>
    </row>
    <row r="32" spans="1:17" ht="11.25">
      <c r="A32" s="333">
        <f t="shared" si="3"/>
        <v>22</v>
      </c>
      <c r="B32" s="334"/>
      <c r="C32" s="335" t="str">
        <f>'zał 3a-odczynniki'!C33</f>
        <v>CA 19-9</v>
      </c>
      <c r="D32" s="336">
        <v>1</v>
      </c>
      <c r="E32" s="336">
        <v>7</v>
      </c>
      <c r="F32" s="334"/>
      <c r="G32" s="336">
        <f t="shared" si="4"/>
        <v>0</v>
      </c>
      <c r="H32" s="334"/>
      <c r="I32" s="334"/>
      <c r="J32" s="334"/>
      <c r="K32" s="337">
        <f t="shared" si="1"/>
        <v>0</v>
      </c>
      <c r="L32" s="334"/>
      <c r="M32" s="337">
        <f t="shared" si="5"/>
        <v>0</v>
      </c>
      <c r="N32" s="339"/>
      <c r="P32" s="300"/>
      <c r="Q32" s="300"/>
    </row>
    <row r="33" spans="1:17" ht="11.25" customHeight="1">
      <c r="A33" s="333">
        <f t="shared" si="3"/>
        <v>23</v>
      </c>
      <c r="B33" s="334"/>
      <c r="C33" s="335" t="str">
        <f>'zał 3a-odczynniki'!C34</f>
        <v>CA 125</v>
      </c>
      <c r="D33" s="336">
        <v>1</v>
      </c>
      <c r="E33" s="336">
        <v>7</v>
      </c>
      <c r="F33" s="334"/>
      <c r="G33" s="336">
        <f t="shared" si="4"/>
        <v>0</v>
      </c>
      <c r="H33" s="334"/>
      <c r="I33" s="334"/>
      <c r="J33" s="334"/>
      <c r="K33" s="337">
        <f t="shared" si="1"/>
        <v>0</v>
      </c>
      <c r="L33" s="334"/>
      <c r="M33" s="337">
        <f t="shared" si="5"/>
        <v>0</v>
      </c>
      <c r="N33" s="383"/>
      <c r="P33" s="300"/>
      <c r="Q33" s="300"/>
    </row>
    <row r="34" spans="1:17" ht="11.25">
      <c r="A34" s="333">
        <f t="shared" si="3"/>
        <v>24</v>
      </c>
      <c r="B34" s="334"/>
      <c r="C34" s="335" t="str">
        <f>'zał 3a-odczynniki'!C35</f>
        <v>Cyfra 21-1</v>
      </c>
      <c r="D34" s="336">
        <v>1</v>
      </c>
      <c r="E34" s="336">
        <v>2</v>
      </c>
      <c r="F34" s="334"/>
      <c r="G34" s="336">
        <f t="shared" si="4"/>
        <v>0</v>
      </c>
      <c r="H34" s="334"/>
      <c r="I34" s="334"/>
      <c r="J34" s="334"/>
      <c r="K34" s="337">
        <f t="shared" si="1"/>
        <v>0</v>
      </c>
      <c r="L34" s="334"/>
      <c r="M34" s="341">
        <f t="shared" si="5"/>
        <v>0</v>
      </c>
      <c r="N34" s="338"/>
      <c r="P34" s="300"/>
      <c r="Q34" s="300"/>
    </row>
    <row r="35" spans="1:17" ht="11.25">
      <c r="A35" s="333">
        <f t="shared" si="3"/>
        <v>25</v>
      </c>
      <c r="B35" s="334"/>
      <c r="C35" s="335" t="str">
        <f>'zał 3a-odczynniki'!C36</f>
        <v>HE 4</v>
      </c>
      <c r="D35" s="336">
        <v>1</v>
      </c>
      <c r="E35" s="336">
        <v>2</v>
      </c>
      <c r="F35" s="334"/>
      <c r="G35" s="336">
        <f t="shared" si="4"/>
        <v>0</v>
      </c>
      <c r="H35" s="334"/>
      <c r="I35" s="334"/>
      <c r="J35" s="334"/>
      <c r="K35" s="337">
        <f t="shared" si="1"/>
        <v>0</v>
      </c>
      <c r="L35" s="334"/>
      <c r="M35" s="337">
        <f t="shared" si="5"/>
        <v>0</v>
      </c>
      <c r="N35" s="339"/>
      <c r="P35" s="300"/>
      <c r="Q35" s="300"/>
    </row>
    <row r="36" spans="1:17" ht="11.25">
      <c r="A36" s="333">
        <f t="shared" si="3"/>
        <v>26</v>
      </c>
      <c r="B36" s="334"/>
      <c r="C36" s="335" t="str">
        <f>'zał 3a-odczynniki'!C37</f>
        <v>Ferrytyna</v>
      </c>
      <c r="D36" s="336">
        <v>1</v>
      </c>
      <c r="E36" s="336">
        <v>7</v>
      </c>
      <c r="F36" s="334"/>
      <c r="G36" s="336">
        <f t="shared" si="4"/>
        <v>0</v>
      </c>
      <c r="H36" s="334"/>
      <c r="I36" s="334"/>
      <c r="J36" s="334"/>
      <c r="K36" s="337">
        <f t="shared" si="1"/>
        <v>0</v>
      </c>
      <c r="L36" s="334"/>
      <c r="M36" s="337">
        <f t="shared" si="5"/>
        <v>0</v>
      </c>
      <c r="N36" s="339"/>
      <c r="P36" s="300"/>
      <c r="Q36" s="300"/>
    </row>
    <row r="37" spans="1:17" ht="11.25">
      <c r="A37" s="333">
        <f t="shared" si="3"/>
        <v>27</v>
      </c>
      <c r="B37" s="334"/>
      <c r="C37" s="335" t="str">
        <f>'zał 3a-odczynniki'!C38</f>
        <v>Witamina B 12</v>
      </c>
      <c r="D37" s="336">
        <v>1</v>
      </c>
      <c r="E37" s="336">
        <v>7</v>
      </c>
      <c r="F37" s="334"/>
      <c r="G37" s="336">
        <f t="shared" si="4"/>
        <v>0</v>
      </c>
      <c r="H37" s="334"/>
      <c r="I37" s="334"/>
      <c r="J37" s="334"/>
      <c r="K37" s="337">
        <f t="shared" si="1"/>
        <v>0</v>
      </c>
      <c r="L37" s="334"/>
      <c r="M37" s="337">
        <f t="shared" si="5"/>
        <v>0</v>
      </c>
      <c r="N37" s="339"/>
      <c r="P37" s="300"/>
      <c r="Q37" s="300"/>
    </row>
    <row r="38" spans="1:17" ht="11.25">
      <c r="A38" s="333">
        <f t="shared" si="3"/>
        <v>28</v>
      </c>
      <c r="B38" s="334"/>
      <c r="C38" s="335" t="str">
        <f>'zał 3a-odczynniki'!C39</f>
        <v>Witamina D </v>
      </c>
      <c r="D38" s="336">
        <v>1</v>
      </c>
      <c r="E38" s="336">
        <v>3</v>
      </c>
      <c r="F38" s="334"/>
      <c r="G38" s="336">
        <f t="shared" si="4"/>
        <v>0</v>
      </c>
      <c r="H38" s="334"/>
      <c r="I38" s="334"/>
      <c r="J38" s="334"/>
      <c r="K38" s="337">
        <f t="shared" si="1"/>
        <v>0</v>
      </c>
      <c r="L38" s="334"/>
      <c r="M38" s="337">
        <f t="shared" si="5"/>
        <v>0</v>
      </c>
      <c r="N38" s="339"/>
      <c r="P38" s="300"/>
      <c r="Q38" s="300"/>
    </row>
    <row r="39" spans="1:17" ht="11.25">
      <c r="A39" s="333">
        <f t="shared" si="3"/>
        <v>29</v>
      </c>
      <c r="B39" s="334"/>
      <c r="C39" s="335" t="str">
        <f>'zał 3a-odczynniki'!C40</f>
        <v>C-Peptyd</v>
      </c>
      <c r="D39" s="336">
        <v>1</v>
      </c>
      <c r="E39" s="336">
        <v>7</v>
      </c>
      <c r="F39" s="334"/>
      <c r="G39" s="336">
        <f t="shared" si="4"/>
        <v>0</v>
      </c>
      <c r="H39" s="334"/>
      <c r="I39" s="334"/>
      <c r="J39" s="334"/>
      <c r="K39" s="337">
        <f t="shared" si="1"/>
        <v>0</v>
      </c>
      <c r="L39" s="334"/>
      <c r="M39" s="337">
        <f t="shared" si="5"/>
        <v>0</v>
      </c>
      <c r="N39" s="339"/>
      <c r="P39" s="300"/>
      <c r="Q39" s="300"/>
    </row>
    <row r="40" spans="1:17" ht="11.25">
      <c r="A40" s="333">
        <f t="shared" si="3"/>
        <v>30</v>
      </c>
      <c r="B40" s="334"/>
      <c r="C40" s="335" t="str">
        <f>'zał 3a-odczynniki'!C41</f>
        <v>Insulina</v>
      </c>
      <c r="D40" s="336">
        <v>1</v>
      </c>
      <c r="E40" s="336">
        <v>7</v>
      </c>
      <c r="F40" s="334"/>
      <c r="G40" s="336">
        <f t="shared" si="4"/>
        <v>0</v>
      </c>
      <c r="H40" s="334"/>
      <c r="I40" s="334"/>
      <c r="J40" s="334"/>
      <c r="K40" s="337">
        <f t="shared" si="1"/>
        <v>0</v>
      </c>
      <c r="L40" s="334"/>
      <c r="M40" s="337">
        <f t="shared" si="5"/>
        <v>0</v>
      </c>
      <c r="N40" s="339"/>
      <c r="P40" s="300"/>
      <c r="Q40" s="300"/>
    </row>
    <row r="41" spans="1:17" ht="11.25">
      <c r="A41" s="333">
        <f t="shared" si="3"/>
        <v>31</v>
      </c>
      <c r="B41" s="334"/>
      <c r="C41" s="335" t="str">
        <f>'zał 3a-odczynniki'!C42</f>
        <v>Troponina T (metoda wysokoczuła)</v>
      </c>
      <c r="D41" s="336">
        <v>2</v>
      </c>
      <c r="E41" s="336">
        <v>7</v>
      </c>
      <c r="F41" s="334"/>
      <c r="G41" s="336">
        <f t="shared" si="4"/>
        <v>0</v>
      </c>
      <c r="H41" s="334"/>
      <c r="I41" s="334"/>
      <c r="J41" s="334"/>
      <c r="K41" s="337">
        <f t="shared" si="1"/>
        <v>0</v>
      </c>
      <c r="L41" s="334"/>
      <c r="M41" s="337">
        <f t="shared" si="5"/>
        <v>0</v>
      </c>
      <c r="N41" s="339"/>
      <c r="P41" s="300"/>
      <c r="Q41" s="300"/>
    </row>
    <row r="42" spans="1:17" ht="11.25">
      <c r="A42" s="333">
        <f t="shared" si="3"/>
        <v>32</v>
      </c>
      <c r="B42" s="334"/>
      <c r="C42" s="335" t="str">
        <f>'zał 3a-odczynniki'!C43</f>
        <v>NT-ProBNP</v>
      </c>
      <c r="D42" s="336">
        <v>1</v>
      </c>
      <c r="E42" s="336">
        <v>7</v>
      </c>
      <c r="F42" s="334"/>
      <c r="G42" s="336">
        <f t="shared" si="4"/>
        <v>0</v>
      </c>
      <c r="H42" s="334"/>
      <c r="I42" s="334"/>
      <c r="J42" s="334"/>
      <c r="K42" s="337">
        <f t="shared" si="1"/>
        <v>0</v>
      </c>
      <c r="L42" s="334"/>
      <c r="M42" s="337">
        <f t="shared" si="5"/>
        <v>0</v>
      </c>
      <c r="N42" s="339"/>
      <c r="P42" s="300"/>
      <c r="Q42" s="300"/>
    </row>
    <row r="43" spans="1:17" ht="11.25">
      <c r="A43" s="333">
        <f t="shared" si="3"/>
        <v>33</v>
      </c>
      <c r="B43" s="334"/>
      <c r="C43" s="335" t="str">
        <f>'zał 3a-odczynniki'!C44</f>
        <v>Prokalcytonina</v>
      </c>
      <c r="D43" s="336">
        <v>1</v>
      </c>
      <c r="E43" s="336">
        <v>7</v>
      </c>
      <c r="F43" s="334"/>
      <c r="G43" s="336">
        <f>ROUNDUP(D43*E43*F43*(365/7/12*$D$5+1/7),0)</f>
        <v>0</v>
      </c>
      <c r="H43" s="334"/>
      <c r="I43" s="334"/>
      <c r="J43" s="334"/>
      <c r="K43" s="337">
        <f>I43*J43</f>
        <v>0</v>
      </c>
      <c r="L43" s="334"/>
      <c r="M43" s="337">
        <f>ROUNDUP(D43*K43*L43*$D$5/12,0)</f>
        <v>0</v>
      </c>
      <c r="N43" s="339"/>
      <c r="P43" s="300"/>
      <c r="Q43" s="300"/>
    </row>
    <row r="44" spans="1:17" ht="11.25">
      <c r="A44" s="333">
        <f t="shared" si="3"/>
        <v>34</v>
      </c>
      <c r="B44" s="334"/>
      <c r="C44" s="342" t="str">
        <f>'zał 3a-odczynniki'!C45</f>
        <v>Interleukina 6</v>
      </c>
      <c r="D44" s="336">
        <v>1</v>
      </c>
      <c r="E44" s="336">
        <v>1</v>
      </c>
      <c r="F44" s="334"/>
      <c r="G44" s="336">
        <f>ROUNDUP(D44*E44*F44*(365/7/12*$D$5+1/7),0)</f>
        <v>0</v>
      </c>
      <c r="H44" s="334"/>
      <c r="I44" s="334"/>
      <c r="J44" s="334"/>
      <c r="K44" s="337">
        <f>I44*J44</f>
        <v>0</v>
      </c>
      <c r="L44" s="334"/>
      <c r="M44" s="337">
        <f>ROUNDUP(D44*K44*L44*$D$5/12,0)</f>
        <v>0</v>
      </c>
      <c r="N44" s="339"/>
      <c r="P44" s="300"/>
      <c r="Q44" s="300"/>
    </row>
    <row r="45" spans="1:17" ht="11.25">
      <c r="A45" s="333">
        <f t="shared" si="3"/>
        <v>35</v>
      </c>
      <c r="B45" s="334"/>
      <c r="C45" s="335" t="str">
        <f>'zał 3a-odczynniki'!C46</f>
        <v>IgE całkowite</v>
      </c>
      <c r="D45" s="336">
        <v>1</v>
      </c>
      <c r="E45" s="336">
        <v>3</v>
      </c>
      <c r="F45" s="334"/>
      <c r="G45" s="336">
        <f t="shared" si="4"/>
        <v>0</v>
      </c>
      <c r="H45" s="334"/>
      <c r="I45" s="334"/>
      <c r="J45" s="334"/>
      <c r="K45" s="337">
        <f t="shared" si="1"/>
        <v>0</v>
      </c>
      <c r="L45" s="334"/>
      <c r="M45" s="337">
        <f t="shared" si="5"/>
        <v>0</v>
      </c>
      <c r="N45" s="339"/>
      <c r="P45" s="300"/>
      <c r="Q45" s="300"/>
    </row>
    <row r="46" spans="1:17" ht="11.25">
      <c r="A46" s="333">
        <f t="shared" si="3"/>
        <v>36</v>
      </c>
      <c r="B46" s="334"/>
      <c r="C46" s="335" t="str">
        <f>'zał 3a-odczynniki'!C47</f>
        <v>Rubella IgG</v>
      </c>
      <c r="D46" s="336">
        <v>1</v>
      </c>
      <c r="E46" s="336">
        <v>2</v>
      </c>
      <c r="F46" s="334"/>
      <c r="G46" s="336">
        <f t="shared" si="4"/>
        <v>0</v>
      </c>
      <c r="H46" s="334"/>
      <c r="I46" s="334"/>
      <c r="J46" s="334"/>
      <c r="K46" s="337">
        <f t="shared" si="1"/>
        <v>0</v>
      </c>
      <c r="L46" s="334"/>
      <c r="M46" s="337">
        <f t="shared" si="5"/>
        <v>0</v>
      </c>
      <c r="N46" s="339"/>
      <c r="P46" s="300"/>
      <c r="Q46" s="300"/>
    </row>
    <row r="47" spans="1:17" ht="11.25">
      <c r="A47" s="333">
        <f t="shared" si="3"/>
        <v>37</v>
      </c>
      <c r="B47" s="334"/>
      <c r="C47" s="335" t="str">
        <f>'zał 3a-odczynniki'!C48</f>
        <v>Rubella IgM</v>
      </c>
      <c r="D47" s="336">
        <v>1</v>
      </c>
      <c r="E47" s="336">
        <v>2</v>
      </c>
      <c r="F47" s="334"/>
      <c r="G47" s="336">
        <f t="shared" si="4"/>
        <v>0</v>
      </c>
      <c r="H47" s="334"/>
      <c r="I47" s="334"/>
      <c r="J47" s="334"/>
      <c r="K47" s="337">
        <f t="shared" si="1"/>
        <v>0</v>
      </c>
      <c r="L47" s="334"/>
      <c r="M47" s="337">
        <f t="shared" si="5"/>
        <v>0</v>
      </c>
      <c r="N47" s="339"/>
      <c r="P47" s="300"/>
      <c r="Q47" s="300"/>
    </row>
    <row r="48" spans="1:17" ht="11.25">
      <c r="A48" s="333">
        <f t="shared" si="3"/>
        <v>38</v>
      </c>
      <c r="B48" s="334"/>
      <c r="C48" s="335" t="str">
        <f>'zał 3a-odczynniki'!C49</f>
        <v>Toxo IgG</v>
      </c>
      <c r="D48" s="336">
        <v>1</v>
      </c>
      <c r="E48" s="336">
        <v>2</v>
      </c>
      <c r="F48" s="334"/>
      <c r="G48" s="336">
        <f t="shared" si="4"/>
        <v>0</v>
      </c>
      <c r="H48" s="334"/>
      <c r="I48" s="334"/>
      <c r="J48" s="334"/>
      <c r="K48" s="337">
        <f t="shared" si="1"/>
        <v>0</v>
      </c>
      <c r="L48" s="334"/>
      <c r="M48" s="337">
        <f t="shared" si="5"/>
        <v>0</v>
      </c>
      <c r="N48" s="339"/>
      <c r="P48" s="300"/>
      <c r="Q48" s="300"/>
    </row>
    <row r="49" spans="1:17" ht="11.25">
      <c r="A49" s="333">
        <f t="shared" si="3"/>
        <v>39</v>
      </c>
      <c r="B49" s="334"/>
      <c r="C49" s="335" t="str">
        <f>'zał 3a-odczynniki'!C50</f>
        <v>Toxo IgM</v>
      </c>
      <c r="D49" s="336">
        <v>1</v>
      </c>
      <c r="E49" s="336">
        <v>2</v>
      </c>
      <c r="F49" s="334"/>
      <c r="G49" s="336">
        <f t="shared" si="4"/>
        <v>0</v>
      </c>
      <c r="H49" s="334"/>
      <c r="I49" s="334"/>
      <c r="J49" s="334"/>
      <c r="K49" s="337">
        <f t="shared" si="1"/>
        <v>0</v>
      </c>
      <c r="L49" s="334"/>
      <c r="M49" s="337">
        <f t="shared" si="5"/>
        <v>0</v>
      </c>
      <c r="N49" s="339"/>
      <c r="P49" s="300"/>
      <c r="Q49" s="300"/>
    </row>
    <row r="50" spans="1:17" ht="11.25">
      <c r="A50" s="333">
        <f t="shared" si="3"/>
        <v>40</v>
      </c>
      <c r="B50" s="334"/>
      <c r="C50" s="335" t="str">
        <f>'zał 3a-odczynniki'!C51</f>
        <v>CMV IgG</v>
      </c>
      <c r="D50" s="336">
        <v>1</v>
      </c>
      <c r="E50" s="336">
        <v>2</v>
      </c>
      <c r="F50" s="334"/>
      <c r="G50" s="336">
        <f t="shared" si="4"/>
        <v>0</v>
      </c>
      <c r="H50" s="334"/>
      <c r="I50" s="334"/>
      <c r="J50" s="334"/>
      <c r="K50" s="337">
        <f t="shared" si="1"/>
        <v>0</v>
      </c>
      <c r="L50" s="334"/>
      <c r="M50" s="337">
        <f t="shared" si="5"/>
        <v>0</v>
      </c>
      <c r="N50" s="339"/>
      <c r="P50" s="300"/>
      <c r="Q50" s="300"/>
    </row>
    <row r="51" spans="1:17" ht="11.25" customHeight="1">
      <c r="A51" s="333">
        <f t="shared" si="3"/>
        <v>41</v>
      </c>
      <c r="B51" s="334"/>
      <c r="C51" s="335" t="str">
        <f>'zał 3a-odczynniki'!C52</f>
        <v>CMV IgM</v>
      </c>
      <c r="D51" s="336">
        <v>1</v>
      </c>
      <c r="E51" s="336">
        <v>2</v>
      </c>
      <c r="F51" s="334"/>
      <c r="G51" s="336">
        <f t="shared" si="4"/>
        <v>0</v>
      </c>
      <c r="H51" s="334"/>
      <c r="I51" s="334"/>
      <c r="J51" s="334"/>
      <c r="K51" s="337">
        <f t="shared" si="1"/>
        <v>0</v>
      </c>
      <c r="L51" s="334"/>
      <c r="M51" s="337">
        <f t="shared" si="5"/>
        <v>0</v>
      </c>
      <c r="N51" s="383"/>
      <c r="P51" s="300"/>
      <c r="Q51" s="300"/>
    </row>
    <row r="52" spans="1:17" ht="11.25" customHeight="1">
      <c r="A52" s="333">
        <f t="shared" si="3"/>
        <v>42</v>
      </c>
      <c r="B52" s="334"/>
      <c r="C52" s="335" t="str">
        <f>'zał 3a-odczynniki'!C53</f>
        <v>HIV Combo</v>
      </c>
      <c r="D52" s="336">
        <v>1</v>
      </c>
      <c r="E52" s="336">
        <v>5</v>
      </c>
      <c r="F52" s="334"/>
      <c r="G52" s="336">
        <f>ROUNDUP(D52*E52*F52*(365/7/12*$D$5+1/7),0)</f>
        <v>0</v>
      </c>
      <c r="H52" s="334"/>
      <c r="I52" s="334"/>
      <c r="J52" s="334"/>
      <c r="K52" s="337">
        <f>I52*J52</f>
        <v>0</v>
      </c>
      <c r="L52" s="334"/>
      <c r="M52" s="337">
        <f>ROUNDUP(D52*K52*L52*$D$5/12,0)</f>
        <v>0</v>
      </c>
      <c r="N52" s="383"/>
      <c r="P52" s="300"/>
      <c r="Q52" s="300"/>
    </row>
    <row r="53" spans="1:17" ht="11.25" customHeight="1">
      <c r="A53" s="333">
        <f t="shared" si="3"/>
        <v>43</v>
      </c>
      <c r="B53" s="334"/>
      <c r="C53" s="335" t="str">
        <f>'zał 3a-odczynniki'!C54</f>
        <v>HBsAg</v>
      </c>
      <c r="D53" s="336">
        <v>1</v>
      </c>
      <c r="E53" s="336">
        <v>3</v>
      </c>
      <c r="F53" s="334"/>
      <c r="G53" s="336">
        <f>ROUNDUP(D53*E53*F53*(365/7/12*$D$5+1/7),0)</f>
        <v>0</v>
      </c>
      <c r="H53" s="334"/>
      <c r="I53" s="334"/>
      <c r="J53" s="334"/>
      <c r="K53" s="337">
        <f>I53*J53</f>
        <v>0</v>
      </c>
      <c r="L53" s="334"/>
      <c r="M53" s="337">
        <f>ROUNDUP(D53*K53*L53*$D$5/12,0)</f>
        <v>0</v>
      </c>
      <c r="N53" s="383"/>
      <c r="P53" s="300"/>
      <c r="Q53" s="300"/>
    </row>
    <row r="54" spans="1:17" ht="11.25" customHeight="1">
      <c r="A54" s="333">
        <f t="shared" si="3"/>
        <v>44</v>
      </c>
      <c r="B54" s="334"/>
      <c r="C54" s="335" t="str">
        <f>'zał 3a-odczynniki'!C55</f>
        <v>HBsAg test potwierdzenia</v>
      </c>
      <c r="D54" s="336">
        <v>1</v>
      </c>
      <c r="E54" s="336">
        <v>3</v>
      </c>
      <c r="F54" s="334"/>
      <c r="G54" s="336">
        <f>ROUNDUP(D54*E54*F54*(365/7/12*$D$5+1/7),0)</f>
        <v>0</v>
      </c>
      <c r="H54" s="334"/>
      <c r="I54" s="334"/>
      <c r="J54" s="334"/>
      <c r="K54" s="337">
        <f>I54*J54</f>
        <v>0</v>
      </c>
      <c r="L54" s="334"/>
      <c r="M54" s="337">
        <f>ROUNDUP(D54*K54*L54*$D$5/12,0)</f>
        <v>0</v>
      </c>
      <c r="N54" s="383"/>
      <c r="P54" s="300"/>
      <c r="Q54" s="300"/>
    </row>
    <row r="55" spans="1:17" ht="11.25" customHeight="1">
      <c r="A55" s="333">
        <f t="shared" si="3"/>
        <v>45</v>
      </c>
      <c r="B55" s="334"/>
      <c r="C55" s="335" t="str">
        <f>'zał 3a-odczynniki'!C56</f>
        <v>Anty-HBs</v>
      </c>
      <c r="D55" s="336">
        <v>1</v>
      </c>
      <c r="E55" s="336">
        <v>3</v>
      </c>
      <c r="F55" s="334"/>
      <c r="G55" s="336">
        <f>ROUNDUP(D55*E55*F55*(365/7/12*$D$5+1/7),0)</f>
        <v>0</v>
      </c>
      <c r="H55" s="334"/>
      <c r="I55" s="334"/>
      <c r="J55" s="334"/>
      <c r="K55" s="337">
        <f>I55*J55</f>
        <v>0</v>
      </c>
      <c r="L55" s="334"/>
      <c r="M55" s="337">
        <f>ROUNDUP(D55*K55*L55*$D$5/12,0)</f>
        <v>0</v>
      </c>
      <c r="N55" s="383"/>
      <c r="P55" s="300"/>
      <c r="Q55" s="300"/>
    </row>
    <row r="56" spans="1:17" ht="11.25" customHeight="1">
      <c r="A56" s="333">
        <f t="shared" si="3"/>
        <v>46</v>
      </c>
      <c r="B56" s="334"/>
      <c r="C56" s="335" t="str">
        <f>'zał 3a-odczynniki'!C57</f>
        <v>Anty-HCV</v>
      </c>
      <c r="D56" s="336">
        <v>1</v>
      </c>
      <c r="E56" s="336">
        <v>3</v>
      </c>
      <c r="F56" s="334"/>
      <c r="G56" s="336">
        <f t="shared" si="4"/>
        <v>0</v>
      </c>
      <c r="H56" s="334"/>
      <c r="I56" s="334"/>
      <c r="J56" s="334"/>
      <c r="K56" s="337">
        <f t="shared" si="1"/>
        <v>0</v>
      </c>
      <c r="L56" s="334"/>
      <c r="M56" s="337">
        <f t="shared" si="5"/>
        <v>0</v>
      </c>
      <c r="N56" s="383"/>
      <c r="P56" s="300"/>
      <c r="Q56" s="300"/>
    </row>
    <row r="57" spans="1:17" ht="11.25" customHeight="1">
      <c r="A57" s="333">
        <f t="shared" si="3"/>
        <v>47</v>
      </c>
      <c r="B57" s="334"/>
      <c r="C57" s="335" t="str">
        <f>'zał 3a-odczynniki'!C58</f>
        <v>Anty-HBc</v>
      </c>
      <c r="D57" s="336">
        <v>1</v>
      </c>
      <c r="E57" s="336">
        <v>3</v>
      </c>
      <c r="F57" s="334"/>
      <c r="G57" s="336">
        <f>ROUNDUP(D57*E57*F57*(365/7/12*$D$5+1/7),0)</f>
        <v>0</v>
      </c>
      <c r="H57" s="334"/>
      <c r="I57" s="334"/>
      <c r="J57" s="334"/>
      <c r="K57" s="337">
        <f>I57*J57</f>
        <v>0</v>
      </c>
      <c r="L57" s="334"/>
      <c r="M57" s="337">
        <f>ROUNDUP(D57*K57*L57*$D$5/12,0)</f>
        <v>0</v>
      </c>
      <c r="N57" s="383"/>
      <c r="P57" s="300"/>
      <c r="Q57" s="300"/>
    </row>
    <row r="58" spans="1:14" ht="26.25" customHeight="1">
      <c r="A58" s="564" t="s">
        <v>164</v>
      </c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</row>
    <row r="59" spans="1:17" ht="11.25">
      <c r="A59" s="333">
        <v>1</v>
      </c>
      <c r="B59" s="334"/>
      <c r="C59" s="343" t="str">
        <f>'zał 3a-odczynniki'!C128</f>
        <v>Glukoza</v>
      </c>
      <c r="D59" s="336">
        <v>2</v>
      </c>
      <c r="E59" s="336">
        <v>7</v>
      </c>
      <c r="F59" s="334"/>
      <c r="G59" s="336">
        <f>ROUNDUP(D59*E59*F59*(365/7/12*$D$5+1/7),0)</f>
        <v>0</v>
      </c>
      <c r="H59" s="334"/>
      <c r="I59" s="334"/>
      <c r="J59" s="334"/>
      <c r="K59" s="337">
        <f aca="true" t="shared" si="6" ref="K59:K101">I59*J59</f>
        <v>0</v>
      </c>
      <c r="L59" s="334"/>
      <c r="M59" s="337">
        <f aca="true" t="shared" si="7" ref="M59:M101">ROUNDUP(D59*K59*L59*$D$5/12,0)</f>
        <v>0</v>
      </c>
      <c r="N59" s="339"/>
      <c r="P59" s="300"/>
      <c r="Q59" s="300"/>
    </row>
    <row r="60" spans="1:17" ht="11.25" customHeight="1">
      <c r="A60" s="333">
        <f aca="true" t="shared" si="8" ref="A60:A101">A59+1</f>
        <v>2</v>
      </c>
      <c r="B60" s="334"/>
      <c r="C60" s="340" t="str">
        <f>'zał 3a-odczynniki'!C129</f>
        <v>Mocznik</v>
      </c>
      <c r="D60" s="336">
        <v>2</v>
      </c>
      <c r="E60" s="336">
        <v>7</v>
      </c>
      <c r="F60" s="334"/>
      <c r="G60" s="336">
        <f aca="true" t="shared" si="9" ref="G60:G101">ROUNDUP(D60*E60*F60*(365/7/12*$D$5+1/7),0)</f>
        <v>0</v>
      </c>
      <c r="H60" s="334"/>
      <c r="I60" s="334"/>
      <c r="J60" s="334"/>
      <c r="K60" s="337">
        <f t="shared" si="6"/>
        <v>0</v>
      </c>
      <c r="L60" s="334"/>
      <c r="M60" s="337">
        <f t="shared" si="7"/>
        <v>0</v>
      </c>
      <c r="N60" s="339"/>
      <c r="P60" s="300"/>
      <c r="Q60" s="300"/>
    </row>
    <row r="61" spans="1:17" ht="11.25">
      <c r="A61" s="333">
        <f t="shared" si="8"/>
        <v>3</v>
      </c>
      <c r="B61" s="334"/>
      <c r="C61" s="340" t="str">
        <f>'zał 3a-odczynniki'!C130</f>
        <v>Kreatynina</v>
      </c>
      <c r="D61" s="336">
        <v>2</v>
      </c>
      <c r="E61" s="336">
        <v>7</v>
      </c>
      <c r="F61" s="334"/>
      <c r="G61" s="336">
        <f t="shared" si="9"/>
        <v>0</v>
      </c>
      <c r="H61" s="334"/>
      <c r="I61" s="334"/>
      <c r="J61" s="334"/>
      <c r="K61" s="337">
        <f t="shared" si="6"/>
        <v>0</v>
      </c>
      <c r="L61" s="334"/>
      <c r="M61" s="337">
        <f t="shared" si="7"/>
        <v>0</v>
      </c>
      <c r="N61" s="339"/>
      <c r="P61" s="300"/>
      <c r="Q61" s="300"/>
    </row>
    <row r="62" spans="1:17" ht="11.25">
      <c r="A62" s="333">
        <f t="shared" si="8"/>
        <v>4</v>
      </c>
      <c r="B62" s="334"/>
      <c r="C62" s="340" t="str">
        <f>'zał 3a-odczynniki'!C131</f>
        <v>Białko całkowite</v>
      </c>
      <c r="D62" s="336">
        <v>2</v>
      </c>
      <c r="E62" s="336">
        <v>7</v>
      </c>
      <c r="F62" s="334"/>
      <c r="G62" s="336">
        <f t="shared" si="9"/>
        <v>0</v>
      </c>
      <c r="H62" s="334"/>
      <c r="I62" s="334"/>
      <c r="J62" s="334"/>
      <c r="K62" s="337">
        <f t="shared" si="6"/>
        <v>0</v>
      </c>
      <c r="L62" s="334"/>
      <c r="M62" s="337">
        <f t="shared" si="7"/>
        <v>0</v>
      </c>
      <c r="N62" s="339"/>
      <c r="P62" s="300"/>
      <c r="Q62" s="300"/>
    </row>
    <row r="63" spans="1:17" ht="11.25">
      <c r="A63" s="333">
        <f t="shared" si="8"/>
        <v>5</v>
      </c>
      <c r="B63" s="334"/>
      <c r="C63" s="340" t="str">
        <f>'zał 3a-odczynniki'!C132</f>
        <v>Albumina</v>
      </c>
      <c r="D63" s="336">
        <v>2</v>
      </c>
      <c r="E63" s="336">
        <v>7</v>
      </c>
      <c r="F63" s="334"/>
      <c r="G63" s="336">
        <f t="shared" si="9"/>
        <v>0</v>
      </c>
      <c r="H63" s="334"/>
      <c r="I63" s="334"/>
      <c r="J63" s="334"/>
      <c r="K63" s="337">
        <f t="shared" si="6"/>
        <v>0</v>
      </c>
      <c r="L63" s="334"/>
      <c r="M63" s="337">
        <f t="shared" si="7"/>
        <v>0</v>
      </c>
      <c r="N63" s="339"/>
      <c r="P63" s="300"/>
      <c r="Q63" s="300"/>
    </row>
    <row r="64" spans="1:17" ht="11.25">
      <c r="A64" s="333">
        <f t="shared" si="8"/>
        <v>6</v>
      </c>
      <c r="B64" s="334"/>
      <c r="C64" s="340" t="str">
        <f>'zał 3a-odczynniki'!C133</f>
        <v>Bilirubina całkowita</v>
      </c>
      <c r="D64" s="336">
        <v>2</v>
      </c>
      <c r="E64" s="336">
        <v>7</v>
      </c>
      <c r="F64" s="334"/>
      <c r="G64" s="336">
        <f t="shared" si="9"/>
        <v>0</v>
      </c>
      <c r="H64" s="334"/>
      <c r="I64" s="334"/>
      <c r="J64" s="334"/>
      <c r="K64" s="337">
        <f t="shared" si="6"/>
        <v>0</v>
      </c>
      <c r="L64" s="334"/>
      <c r="M64" s="337">
        <f t="shared" si="7"/>
        <v>0</v>
      </c>
      <c r="N64" s="339"/>
      <c r="P64" s="300"/>
      <c r="Q64" s="300"/>
    </row>
    <row r="65" spans="1:17" ht="11.25">
      <c r="A65" s="333">
        <f t="shared" si="8"/>
        <v>7</v>
      </c>
      <c r="B65" s="334"/>
      <c r="C65" s="340" t="str">
        <f>'zał 3a-odczynniki'!C134</f>
        <v>Bilirubina bezpośrednia ( związana ) </v>
      </c>
      <c r="D65" s="336">
        <v>2</v>
      </c>
      <c r="E65" s="336">
        <v>7</v>
      </c>
      <c r="F65" s="334"/>
      <c r="G65" s="336">
        <f t="shared" si="9"/>
        <v>0</v>
      </c>
      <c r="H65" s="334"/>
      <c r="I65" s="334"/>
      <c r="J65" s="334"/>
      <c r="K65" s="337">
        <f t="shared" si="6"/>
        <v>0</v>
      </c>
      <c r="L65" s="334"/>
      <c r="M65" s="337">
        <f t="shared" si="7"/>
        <v>0</v>
      </c>
      <c r="N65" s="339"/>
      <c r="P65" s="300"/>
      <c r="Q65" s="300"/>
    </row>
    <row r="66" spans="1:17" ht="11.25">
      <c r="A66" s="333">
        <f t="shared" si="8"/>
        <v>8</v>
      </c>
      <c r="B66" s="334"/>
      <c r="C66" s="340" t="str">
        <f>'zał 3a-odczynniki'!C135</f>
        <v>Aminotransferaza asparaginianowa (GOT, AST) </v>
      </c>
      <c r="D66" s="336">
        <v>2</v>
      </c>
      <c r="E66" s="336">
        <v>7</v>
      </c>
      <c r="F66" s="334"/>
      <c r="G66" s="336">
        <f t="shared" si="9"/>
        <v>0</v>
      </c>
      <c r="H66" s="334"/>
      <c r="I66" s="334"/>
      <c r="J66" s="334"/>
      <c r="K66" s="337">
        <f t="shared" si="6"/>
        <v>0</v>
      </c>
      <c r="L66" s="334"/>
      <c r="M66" s="337">
        <f t="shared" si="7"/>
        <v>0</v>
      </c>
      <c r="N66" s="339"/>
      <c r="P66" s="300"/>
      <c r="Q66" s="300"/>
    </row>
    <row r="67" spans="1:17" ht="11.25">
      <c r="A67" s="333">
        <f t="shared" si="8"/>
        <v>9</v>
      </c>
      <c r="B67" s="334"/>
      <c r="C67" s="340" t="str">
        <f>'zał 3a-odczynniki'!C136</f>
        <v>Aminotransferaza alaninowa (GPT, ALT) </v>
      </c>
      <c r="D67" s="336">
        <v>2</v>
      </c>
      <c r="E67" s="336">
        <v>7</v>
      </c>
      <c r="F67" s="334"/>
      <c r="G67" s="336">
        <f t="shared" si="9"/>
        <v>0</v>
      </c>
      <c r="H67" s="334"/>
      <c r="I67" s="334"/>
      <c r="J67" s="334"/>
      <c r="K67" s="337">
        <f t="shared" si="6"/>
        <v>0</v>
      </c>
      <c r="L67" s="334"/>
      <c r="M67" s="337">
        <f t="shared" si="7"/>
        <v>0</v>
      </c>
      <c r="N67" s="339"/>
      <c r="P67" s="300"/>
      <c r="Q67" s="300"/>
    </row>
    <row r="68" spans="1:17" ht="11.25">
      <c r="A68" s="333">
        <f t="shared" si="8"/>
        <v>10</v>
      </c>
      <c r="B68" s="334"/>
      <c r="C68" s="340" t="str">
        <f>'zał 3a-odczynniki'!C137</f>
        <v>Alfa amylaza</v>
      </c>
      <c r="D68" s="336">
        <v>2</v>
      </c>
      <c r="E68" s="336">
        <v>7</v>
      </c>
      <c r="F68" s="334"/>
      <c r="G68" s="336">
        <f t="shared" si="9"/>
        <v>0</v>
      </c>
      <c r="H68" s="334"/>
      <c r="I68" s="334"/>
      <c r="J68" s="334"/>
      <c r="K68" s="337">
        <f t="shared" si="6"/>
        <v>0</v>
      </c>
      <c r="L68" s="334"/>
      <c r="M68" s="337">
        <f t="shared" si="7"/>
        <v>0</v>
      </c>
      <c r="N68" s="339"/>
      <c r="P68" s="300"/>
      <c r="Q68" s="300"/>
    </row>
    <row r="69" spans="1:17" ht="11.25">
      <c r="A69" s="333">
        <f t="shared" si="8"/>
        <v>11</v>
      </c>
      <c r="B69" s="334"/>
      <c r="C69" s="340" t="str">
        <f>'zał 3a-odczynniki'!C138</f>
        <v>Lipaza</v>
      </c>
      <c r="D69" s="336">
        <v>2</v>
      </c>
      <c r="E69" s="336">
        <v>7</v>
      </c>
      <c r="F69" s="334"/>
      <c r="G69" s="336">
        <f t="shared" si="9"/>
        <v>0</v>
      </c>
      <c r="H69" s="334"/>
      <c r="I69" s="334"/>
      <c r="J69" s="334"/>
      <c r="K69" s="337">
        <f t="shared" si="6"/>
        <v>0</v>
      </c>
      <c r="L69" s="334"/>
      <c r="M69" s="337">
        <f t="shared" si="7"/>
        <v>0</v>
      </c>
      <c r="N69" s="339"/>
      <c r="P69" s="300"/>
      <c r="Q69" s="300"/>
    </row>
    <row r="70" spans="1:17" ht="11.25">
      <c r="A70" s="333">
        <f t="shared" si="8"/>
        <v>12</v>
      </c>
      <c r="B70" s="334"/>
      <c r="C70" s="340" t="str">
        <f>'zał 3a-odczynniki'!C139</f>
        <v>Fosfataza zasadowa</v>
      </c>
      <c r="D70" s="336">
        <v>2</v>
      </c>
      <c r="E70" s="336">
        <v>7</v>
      </c>
      <c r="F70" s="334"/>
      <c r="G70" s="336">
        <f t="shared" si="9"/>
        <v>0</v>
      </c>
      <c r="H70" s="334"/>
      <c r="I70" s="334"/>
      <c r="J70" s="334"/>
      <c r="K70" s="337">
        <f t="shared" si="6"/>
        <v>0</v>
      </c>
      <c r="L70" s="334"/>
      <c r="M70" s="337">
        <f t="shared" si="7"/>
        <v>0</v>
      </c>
      <c r="N70" s="339"/>
      <c r="P70" s="300"/>
      <c r="Q70" s="300"/>
    </row>
    <row r="71" spans="1:17" ht="11.25">
      <c r="A71" s="333">
        <f t="shared" si="8"/>
        <v>13</v>
      </c>
      <c r="B71" s="334"/>
      <c r="C71" s="340" t="str">
        <f>'zał 3a-odczynniki'!C140</f>
        <v>Kinaza kreatynowa (CK) </v>
      </c>
      <c r="D71" s="336">
        <v>2</v>
      </c>
      <c r="E71" s="336">
        <v>7</v>
      </c>
      <c r="F71" s="334"/>
      <c r="G71" s="336">
        <f t="shared" si="9"/>
        <v>0</v>
      </c>
      <c r="H71" s="334"/>
      <c r="I71" s="334"/>
      <c r="J71" s="334"/>
      <c r="K71" s="337">
        <f t="shared" si="6"/>
        <v>0</v>
      </c>
      <c r="L71" s="334"/>
      <c r="M71" s="337">
        <f t="shared" si="7"/>
        <v>0</v>
      </c>
      <c r="N71" s="339"/>
      <c r="P71" s="300"/>
      <c r="Q71" s="300"/>
    </row>
    <row r="72" spans="1:17" ht="11.25">
      <c r="A72" s="333">
        <f t="shared" si="8"/>
        <v>14</v>
      </c>
      <c r="B72" s="334"/>
      <c r="C72" s="340" t="str">
        <f>'zał 3a-odczynniki'!C141</f>
        <v>Izoenzym MB kinazy kreatynowej (CK-MB) </v>
      </c>
      <c r="D72" s="336">
        <v>2</v>
      </c>
      <c r="E72" s="336">
        <v>7</v>
      </c>
      <c r="F72" s="334"/>
      <c r="G72" s="336">
        <f t="shared" si="9"/>
        <v>0</v>
      </c>
      <c r="H72" s="334"/>
      <c r="I72" s="334"/>
      <c r="J72" s="334"/>
      <c r="K72" s="337">
        <f t="shared" si="6"/>
        <v>0</v>
      </c>
      <c r="L72" s="334"/>
      <c r="M72" s="337">
        <f t="shared" si="7"/>
        <v>0</v>
      </c>
      <c r="N72" s="339"/>
      <c r="P72" s="300"/>
      <c r="Q72" s="300"/>
    </row>
    <row r="73" spans="1:17" ht="11.25">
      <c r="A73" s="333">
        <f t="shared" si="8"/>
        <v>15</v>
      </c>
      <c r="B73" s="334"/>
      <c r="C73" s="340" t="str">
        <f>'zał 3a-odczynniki'!C142</f>
        <v>Dehydrogenaza mleczanowa (LDH) </v>
      </c>
      <c r="D73" s="336">
        <v>2</v>
      </c>
      <c r="E73" s="336">
        <v>7</v>
      </c>
      <c r="F73" s="334"/>
      <c r="G73" s="336">
        <f t="shared" si="9"/>
        <v>0</v>
      </c>
      <c r="H73" s="334"/>
      <c r="I73" s="334"/>
      <c r="J73" s="334"/>
      <c r="K73" s="337">
        <f t="shared" si="6"/>
        <v>0</v>
      </c>
      <c r="L73" s="334"/>
      <c r="M73" s="337">
        <f t="shared" si="7"/>
        <v>0</v>
      </c>
      <c r="N73" s="339"/>
      <c r="P73" s="300"/>
      <c r="Q73" s="300"/>
    </row>
    <row r="74" spans="1:17" ht="11.25">
      <c r="A74" s="333">
        <f t="shared" si="8"/>
        <v>16</v>
      </c>
      <c r="B74" s="334"/>
      <c r="C74" s="340" t="str">
        <f>'zał 3a-odczynniki'!C143</f>
        <v>Gamma-glutamylotransferaza (Gamma-GT)</v>
      </c>
      <c r="D74" s="336">
        <v>2</v>
      </c>
      <c r="E74" s="336">
        <v>7</v>
      </c>
      <c r="F74" s="334"/>
      <c r="G74" s="336">
        <f t="shared" si="9"/>
        <v>0</v>
      </c>
      <c r="H74" s="334"/>
      <c r="I74" s="334"/>
      <c r="J74" s="334"/>
      <c r="K74" s="337">
        <f t="shared" si="6"/>
        <v>0</v>
      </c>
      <c r="L74" s="334"/>
      <c r="M74" s="337">
        <f t="shared" si="7"/>
        <v>0</v>
      </c>
      <c r="N74" s="339"/>
      <c r="P74" s="300"/>
      <c r="Q74" s="300"/>
    </row>
    <row r="75" spans="1:17" ht="11.25">
      <c r="A75" s="333">
        <f t="shared" si="8"/>
        <v>17</v>
      </c>
      <c r="B75" s="334"/>
      <c r="C75" s="340" t="str">
        <f>'zał 3a-odczynniki'!C144</f>
        <v>Wapń</v>
      </c>
      <c r="D75" s="336">
        <v>2</v>
      </c>
      <c r="E75" s="336">
        <v>7</v>
      </c>
      <c r="F75" s="334"/>
      <c r="G75" s="336">
        <f t="shared" si="9"/>
        <v>0</v>
      </c>
      <c r="H75" s="334"/>
      <c r="I75" s="334"/>
      <c r="J75" s="334"/>
      <c r="K75" s="337">
        <f t="shared" si="6"/>
        <v>0</v>
      </c>
      <c r="L75" s="334"/>
      <c r="M75" s="337">
        <f t="shared" si="7"/>
        <v>0</v>
      </c>
      <c r="N75" s="339"/>
      <c r="P75" s="300"/>
      <c r="Q75" s="300"/>
    </row>
    <row r="76" spans="1:17" ht="11.25">
      <c r="A76" s="333">
        <f t="shared" si="8"/>
        <v>18</v>
      </c>
      <c r="B76" s="334"/>
      <c r="C76" s="340" t="str">
        <f>'zał 3a-odczynniki'!C145</f>
        <v>Magnez</v>
      </c>
      <c r="D76" s="336">
        <v>2</v>
      </c>
      <c r="E76" s="336">
        <v>7</v>
      </c>
      <c r="F76" s="334"/>
      <c r="G76" s="336">
        <f t="shared" si="9"/>
        <v>0</v>
      </c>
      <c r="H76" s="334"/>
      <c r="I76" s="334"/>
      <c r="J76" s="334"/>
      <c r="K76" s="337">
        <f t="shared" si="6"/>
        <v>0</v>
      </c>
      <c r="L76" s="334"/>
      <c r="M76" s="337">
        <f t="shared" si="7"/>
        <v>0</v>
      </c>
      <c r="N76" s="339"/>
      <c r="P76" s="300"/>
      <c r="Q76" s="300"/>
    </row>
    <row r="77" spans="1:17" ht="11.25">
      <c r="A77" s="333">
        <f t="shared" si="8"/>
        <v>19</v>
      </c>
      <c r="B77" s="334"/>
      <c r="C77" s="340" t="str">
        <f>'zał 3a-odczynniki'!C146</f>
        <v>Fosfor</v>
      </c>
      <c r="D77" s="336">
        <v>2</v>
      </c>
      <c r="E77" s="336">
        <v>7</v>
      </c>
      <c r="F77" s="334"/>
      <c r="G77" s="336">
        <f t="shared" si="9"/>
        <v>0</v>
      </c>
      <c r="H77" s="334"/>
      <c r="I77" s="334"/>
      <c r="J77" s="334"/>
      <c r="K77" s="337">
        <f t="shared" si="6"/>
        <v>0</v>
      </c>
      <c r="L77" s="334"/>
      <c r="M77" s="337">
        <f t="shared" si="7"/>
        <v>0</v>
      </c>
      <c r="N77" s="339"/>
      <c r="P77" s="300"/>
      <c r="Q77" s="300"/>
    </row>
    <row r="78" spans="1:17" ht="11.25">
      <c r="A78" s="333">
        <f t="shared" si="8"/>
        <v>20</v>
      </c>
      <c r="B78" s="334"/>
      <c r="C78" s="340" t="str">
        <f>'zał 3a-odczynniki'!C147</f>
        <v>Żelazo</v>
      </c>
      <c r="D78" s="336">
        <v>2</v>
      </c>
      <c r="E78" s="336">
        <v>7</v>
      </c>
      <c r="F78" s="334"/>
      <c r="G78" s="336">
        <f t="shared" si="9"/>
        <v>0</v>
      </c>
      <c r="H78" s="334"/>
      <c r="I78" s="334"/>
      <c r="J78" s="334"/>
      <c r="K78" s="337">
        <f t="shared" si="6"/>
        <v>0</v>
      </c>
      <c r="L78" s="334"/>
      <c r="M78" s="337">
        <f t="shared" si="7"/>
        <v>0</v>
      </c>
      <c r="N78" s="339"/>
      <c r="P78" s="300"/>
      <c r="Q78" s="300"/>
    </row>
    <row r="79" spans="1:17" ht="11.25">
      <c r="A79" s="333">
        <f t="shared" si="8"/>
        <v>21</v>
      </c>
      <c r="B79" s="334"/>
      <c r="C79" s="340" t="str">
        <f>'zał 3a-odczynniki'!C148</f>
        <v>Kwas moczowy</v>
      </c>
      <c r="D79" s="336">
        <v>2</v>
      </c>
      <c r="E79" s="336">
        <v>7</v>
      </c>
      <c r="F79" s="334"/>
      <c r="G79" s="336">
        <f t="shared" si="9"/>
        <v>0</v>
      </c>
      <c r="H79" s="334"/>
      <c r="I79" s="334"/>
      <c r="J79" s="334"/>
      <c r="K79" s="337">
        <f t="shared" si="6"/>
        <v>0</v>
      </c>
      <c r="L79" s="334"/>
      <c r="M79" s="337">
        <f t="shared" si="7"/>
        <v>0</v>
      </c>
      <c r="N79" s="339"/>
      <c r="P79" s="300"/>
      <c r="Q79" s="300"/>
    </row>
    <row r="80" spans="1:17" ht="11.25">
      <c r="A80" s="333">
        <f t="shared" si="8"/>
        <v>22</v>
      </c>
      <c r="B80" s="334"/>
      <c r="C80" s="340" t="str">
        <f>'zał 3a-odczynniki'!C149</f>
        <v>Cholesterol całkowity</v>
      </c>
      <c r="D80" s="336">
        <v>2</v>
      </c>
      <c r="E80" s="336">
        <v>7</v>
      </c>
      <c r="F80" s="334"/>
      <c r="G80" s="336">
        <f t="shared" si="9"/>
        <v>0</v>
      </c>
      <c r="H80" s="334"/>
      <c r="I80" s="334"/>
      <c r="J80" s="334"/>
      <c r="K80" s="337">
        <f t="shared" si="6"/>
        <v>0</v>
      </c>
      <c r="L80" s="334"/>
      <c r="M80" s="337">
        <f t="shared" si="7"/>
        <v>0</v>
      </c>
      <c r="N80" s="339"/>
      <c r="P80" s="300"/>
      <c r="Q80" s="300"/>
    </row>
    <row r="81" spans="1:17" ht="11.25">
      <c r="A81" s="333">
        <f t="shared" si="8"/>
        <v>23</v>
      </c>
      <c r="B81" s="334"/>
      <c r="C81" s="340" t="str">
        <f>'zał 3a-odczynniki'!C150</f>
        <v>Cholesterol HDL</v>
      </c>
      <c r="D81" s="336">
        <v>2</v>
      </c>
      <c r="E81" s="336">
        <v>7</v>
      </c>
      <c r="F81" s="334"/>
      <c r="G81" s="336">
        <f t="shared" si="9"/>
        <v>0</v>
      </c>
      <c r="H81" s="334"/>
      <c r="I81" s="334"/>
      <c r="J81" s="334"/>
      <c r="K81" s="337">
        <f t="shared" si="6"/>
        <v>0</v>
      </c>
      <c r="L81" s="334"/>
      <c r="M81" s="337">
        <f t="shared" si="7"/>
        <v>0</v>
      </c>
      <c r="N81" s="339"/>
      <c r="P81" s="300"/>
      <c r="Q81" s="300"/>
    </row>
    <row r="82" spans="1:17" ht="11.25">
      <c r="A82" s="333">
        <f t="shared" si="8"/>
        <v>24</v>
      </c>
      <c r="B82" s="334"/>
      <c r="C82" s="340" t="str">
        <f>'zał 3a-odczynniki'!C151</f>
        <v>Cholestrol LDL</v>
      </c>
      <c r="D82" s="336">
        <v>2</v>
      </c>
      <c r="E82" s="336">
        <v>7</v>
      </c>
      <c r="F82" s="334"/>
      <c r="G82" s="336">
        <f t="shared" si="9"/>
        <v>0</v>
      </c>
      <c r="H82" s="334"/>
      <c r="I82" s="334"/>
      <c r="J82" s="334"/>
      <c r="K82" s="337">
        <f t="shared" si="6"/>
        <v>0</v>
      </c>
      <c r="L82" s="334"/>
      <c r="M82" s="337">
        <f t="shared" si="7"/>
        <v>0</v>
      </c>
      <c r="N82" s="339"/>
      <c r="P82" s="300"/>
      <c r="Q82" s="300"/>
    </row>
    <row r="83" spans="1:17" ht="11.25">
      <c r="A83" s="333">
        <f t="shared" si="8"/>
        <v>25</v>
      </c>
      <c r="B83" s="334"/>
      <c r="C83" s="340" t="str">
        <f>'zał 3a-odczynniki'!C152</f>
        <v>Trójglicerydy</v>
      </c>
      <c r="D83" s="336">
        <v>2</v>
      </c>
      <c r="E83" s="336">
        <v>7</v>
      </c>
      <c r="F83" s="334"/>
      <c r="G83" s="336">
        <f t="shared" si="9"/>
        <v>0</v>
      </c>
      <c r="H83" s="334"/>
      <c r="I83" s="334"/>
      <c r="J83" s="334"/>
      <c r="K83" s="337">
        <f t="shared" si="6"/>
        <v>0</v>
      </c>
      <c r="L83" s="334"/>
      <c r="M83" s="337">
        <f t="shared" si="7"/>
        <v>0</v>
      </c>
      <c r="N83" s="339"/>
      <c r="P83" s="300"/>
      <c r="Q83" s="300"/>
    </row>
    <row r="84" spans="1:17" ht="11.25">
      <c r="A84" s="333">
        <f t="shared" si="8"/>
        <v>26</v>
      </c>
      <c r="B84" s="334"/>
      <c r="C84" s="340" t="str">
        <f>'zał 3a-odczynniki'!C153</f>
        <v>Mleczany</v>
      </c>
      <c r="D84" s="336">
        <v>2</v>
      </c>
      <c r="E84" s="336">
        <v>7</v>
      </c>
      <c r="F84" s="334"/>
      <c r="G84" s="336">
        <f t="shared" si="9"/>
        <v>0</v>
      </c>
      <c r="H84" s="334"/>
      <c r="I84" s="334"/>
      <c r="J84" s="334"/>
      <c r="K84" s="337">
        <f t="shared" si="6"/>
        <v>0</v>
      </c>
      <c r="L84" s="334"/>
      <c r="M84" s="337">
        <f t="shared" si="7"/>
        <v>0</v>
      </c>
      <c r="N84" s="339"/>
      <c r="P84" s="300"/>
      <c r="Q84" s="300"/>
    </row>
    <row r="85" spans="1:17" ht="11.25">
      <c r="A85" s="333">
        <f t="shared" si="8"/>
        <v>27</v>
      </c>
      <c r="B85" s="334"/>
      <c r="C85" s="340" t="str">
        <f>'zał 3a-odczynniki'!C154</f>
        <v>Alkohol etylowy</v>
      </c>
      <c r="D85" s="336">
        <v>2</v>
      </c>
      <c r="E85" s="336">
        <v>7</v>
      </c>
      <c r="F85" s="334"/>
      <c r="G85" s="336">
        <f t="shared" si="9"/>
        <v>0</v>
      </c>
      <c r="H85" s="334"/>
      <c r="I85" s="334"/>
      <c r="J85" s="334"/>
      <c r="K85" s="337">
        <f t="shared" si="6"/>
        <v>0</v>
      </c>
      <c r="L85" s="334"/>
      <c r="M85" s="337">
        <f t="shared" si="7"/>
        <v>0</v>
      </c>
      <c r="N85" s="339"/>
      <c r="P85" s="300"/>
      <c r="Q85" s="300"/>
    </row>
    <row r="86" spans="1:17" ht="11.25">
      <c r="A86" s="333">
        <f t="shared" si="8"/>
        <v>28</v>
      </c>
      <c r="B86" s="334"/>
      <c r="C86" s="340" t="str">
        <f>'zał 3a-odczynniki'!C155</f>
        <v>Białko w moczu</v>
      </c>
      <c r="D86" s="336">
        <v>1</v>
      </c>
      <c r="E86" s="336">
        <v>7</v>
      </c>
      <c r="F86" s="334"/>
      <c r="G86" s="336">
        <f t="shared" si="9"/>
        <v>0</v>
      </c>
      <c r="H86" s="334"/>
      <c r="I86" s="334"/>
      <c r="J86" s="334"/>
      <c r="K86" s="337">
        <f t="shared" si="6"/>
        <v>0</v>
      </c>
      <c r="L86" s="334"/>
      <c r="M86" s="337">
        <f t="shared" si="7"/>
        <v>0</v>
      </c>
      <c r="N86" s="339"/>
      <c r="P86" s="300"/>
      <c r="Q86" s="300"/>
    </row>
    <row r="87" spans="1:17" ht="11.25">
      <c r="A87" s="333">
        <f t="shared" si="8"/>
        <v>29</v>
      </c>
      <c r="B87" s="334"/>
      <c r="C87" s="340" t="str">
        <f>'zał 3a-odczynniki'!C156</f>
        <v>Miano antystreptolizyny O (ASLO)</v>
      </c>
      <c r="D87" s="336">
        <v>2</v>
      </c>
      <c r="E87" s="336">
        <v>7</v>
      </c>
      <c r="F87" s="334"/>
      <c r="G87" s="336">
        <f t="shared" si="9"/>
        <v>0</v>
      </c>
      <c r="H87" s="334"/>
      <c r="I87" s="334"/>
      <c r="J87" s="334"/>
      <c r="K87" s="337">
        <f t="shared" si="6"/>
        <v>0</v>
      </c>
      <c r="L87" s="334"/>
      <c r="M87" s="337">
        <f t="shared" si="7"/>
        <v>0</v>
      </c>
      <c r="N87" s="339"/>
      <c r="P87" s="300"/>
      <c r="Q87" s="300"/>
    </row>
    <row r="88" spans="1:17" ht="11.25">
      <c r="A88" s="333">
        <f t="shared" si="8"/>
        <v>30</v>
      </c>
      <c r="B88" s="334"/>
      <c r="C88" s="340" t="str">
        <f>'zał 3a-odczynniki'!C157</f>
        <v>Białko CRP</v>
      </c>
      <c r="D88" s="336">
        <v>2</v>
      </c>
      <c r="E88" s="336">
        <v>7</v>
      </c>
      <c r="F88" s="334"/>
      <c r="G88" s="336">
        <f t="shared" si="9"/>
        <v>0</v>
      </c>
      <c r="H88" s="334"/>
      <c r="I88" s="334"/>
      <c r="J88" s="334"/>
      <c r="K88" s="337">
        <f t="shared" si="6"/>
        <v>0</v>
      </c>
      <c r="L88" s="334"/>
      <c r="M88" s="337">
        <f t="shared" si="7"/>
        <v>0</v>
      </c>
      <c r="N88" s="339"/>
      <c r="P88" s="300"/>
      <c r="Q88" s="300"/>
    </row>
    <row r="89" spans="1:17" ht="11.25">
      <c r="A89" s="333">
        <f t="shared" si="8"/>
        <v>31</v>
      </c>
      <c r="B89" s="334"/>
      <c r="C89" s="340" t="str">
        <f>'zał 3a-odczynniki'!C158</f>
        <v>Czynnik reumatoidalny  (RF)</v>
      </c>
      <c r="D89" s="336">
        <v>1</v>
      </c>
      <c r="E89" s="336">
        <v>7</v>
      </c>
      <c r="F89" s="334"/>
      <c r="G89" s="336">
        <f t="shared" si="9"/>
        <v>0</v>
      </c>
      <c r="H89" s="334"/>
      <c r="I89" s="334"/>
      <c r="J89" s="334"/>
      <c r="K89" s="337">
        <f t="shared" si="6"/>
        <v>0</v>
      </c>
      <c r="L89" s="334"/>
      <c r="M89" s="337">
        <f t="shared" si="7"/>
        <v>0</v>
      </c>
      <c r="N89" s="339"/>
      <c r="P89" s="300"/>
      <c r="Q89" s="300"/>
    </row>
    <row r="90" spans="1:17" ht="11.25">
      <c r="A90" s="333">
        <f t="shared" si="8"/>
        <v>32</v>
      </c>
      <c r="B90" s="334"/>
      <c r="C90" s="340" t="str">
        <f>'zał 3a-odczynniki'!C159</f>
        <v>Hemoglobina A1c</v>
      </c>
      <c r="D90" s="336">
        <v>1</v>
      </c>
      <c r="E90" s="336">
        <v>5</v>
      </c>
      <c r="F90" s="334"/>
      <c r="G90" s="336">
        <f t="shared" si="9"/>
        <v>0</v>
      </c>
      <c r="H90" s="334"/>
      <c r="I90" s="334"/>
      <c r="J90" s="334"/>
      <c r="K90" s="337">
        <f t="shared" si="6"/>
        <v>0</v>
      </c>
      <c r="L90" s="334"/>
      <c r="M90" s="337">
        <f t="shared" si="7"/>
        <v>0</v>
      </c>
      <c r="N90" s="339"/>
      <c r="P90" s="300"/>
      <c r="Q90" s="300"/>
    </row>
    <row r="91" spans="1:17" ht="11.25">
      <c r="A91" s="333">
        <f t="shared" si="8"/>
        <v>33</v>
      </c>
      <c r="B91" s="334"/>
      <c r="C91" s="340" t="str">
        <f>'zał 3a-odczynniki'!C160</f>
        <v>Digoksyna</v>
      </c>
      <c r="D91" s="336">
        <v>1</v>
      </c>
      <c r="E91" s="336">
        <v>7</v>
      </c>
      <c r="F91" s="334"/>
      <c r="G91" s="336">
        <f t="shared" si="9"/>
        <v>0</v>
      </c>
      <c r="H91" s="334"/>
      <c r="I91" s="334"/>
      <c r="J91" s="334"/>
      <c r="K91" s="337">
        <f t="shared" si="6"/>
        <v>0</v>
      </c>
      <c r="L91" s="334"/>
      <c r="M91" s="337">
        <f t="shared" si="7"/>
        <v>0</v>
      </c>
      <c r="N91" s="339"/>
      <c r="P91" s="300"/>
      <c r="Q91" s="300"/>
    </row>
    <row r="92" spans="1:17" ht="11.25">
      <c r="A92" s="333">
        <f t="shared" si="8"/>
        <v>34</v>
      </c>
      <c r="B92" s="334"/>
      <c r="C92" s="340" t="str">
        <f>'zał 3a-odczynniki'!C161</f>
        <v>Karbamazepina</v>
      </c>
      <c r="D92" s="336">
        <v>1</v>
      </c>
      <c r="E92" s="336">
        <v>3</v>
      </c>
      <c r="F92" s="334"/>
      <c r="G92" s="336">
        <f t="shared" si="9"/>
        <v>0</v>
      </c>
      <c r="H92" s="334"/>
      <c r="I92" s="334"/>
      <c r="J92" s="334"/>
      <c r="K92" s="337">
        <f t="shared" si="6"/>
        <v>0</v>
      </c>
      <c r="L92" s="334"/>
      <c r="M92" s="337">
        <f t="shared" si="7"/>
        <v>0</v>
      </c>
      <c r="N92" s="339"/>
      <c r="P92" s="300"/>
      <c r="Q92" s="300"/>
    </row>
    <row r="93" spans="1:17" ht="11.25">
      <c r="A93" s="333">
        <f t="shared" si="8"/>
        <v>35</v>
      </c>
      <c r="B93" s="334"/>
      <c r="C93" s="340" t="str">
        <f>'zał 3a-odczynniki'!C162</f>
        <v>Kwas walproinowy</v>
      </c>
      <c r="D93" s="336">
        <v>1</v>
      </c>
      <c r="E93" s="336">
        <v>7</v>
      </c>
      <c r="F93" s="334"/>
      <c r="G93" s="336">
        <f t="shared" si="9"/>
        <v>0</v>
      </c>
      <c r="H93" s="334"/>
      <c r="I93" s="334"/>
      <c r="J93" s="334"/>
      <c r="K93" s="337">
        <f t="shared" si="6"/>
        <v>0</v>
      </c>
      <c r="L93" s="334"/>
      <c r="M93" s="337">
        <f t="shared" si="7"/>
        <v>0</v>
      </c>
      <c r="N93" s="339"/>
      <c r="P93" s="300"/>
      <c r="Q93" s="300"/>
    </row>
    <row r="94" spans="1:17" ht="11.25">
      <c r="A94" s="333">
        <f t="shared" si="8"/>
        <v>36</v>
      </c>
      <c r="B94" s="334"/>
      <c r="C94" s="340" t="str">
        <f>'zał 3a-odczynniki'!C163</f>
        <v>Wankomycyna</v>
      </c>
      <c r="D94" s="336">
        <v>1</v>
      </c>
      <c r="E94" s="336">
        <v>7</v>
      </c>
      <c r="F94" s="334"/>
      <c r="G94" s="336">
        <f t="shared" si="9"/>
        <v>0</v>
      </c>
      <c r="H94" s="334"/>
      <c r="I94" s="334"/>
      <c r="J94" s="334"/>
      <c r="K94" s="337">
        <f t="shared" si="6"/>
        <v>0</v>
      </c>
      <c r="L94" s="334"/>
      <c r="M94" s="337">
        <f t="shared" si="7"/>
        <v>0</v>
      </c>
      <c r="N94" s="339"/>
      <c r="P94" s="300"/>
      <c r="Q94" s="300"/>
    </row>
    <row r="95" spans="1:17" ht="11.25" customHeight="1">
      <c r="A95" s="333">
        <f t="shared" si="8"/>
        <v>37</v>
      </c>
      <c r="B95" s="334"/>
      <c r="C95" s="340" t="str">
        <f>'zał 3a-odczynniki'!C164</f>
        <v>Homocysteina</v>
      </c>
      <c r="D95" s="336">
        <v>1</v>
      </c>
      <c r="E95" s="336">
        <v>3</v>
      </c>
      <c r="F95" s="334"/>
      <c r="G95" s="336">
        <f t="shared" si="9"/>
        <v>0</v>
      </c>
      <c r="H95" s="334"/>
      <c r="I95" s="334"/>
      <c r="J95" s="334"/>
      <c r="K95" s="337">
        <f t="shared" si="6"/>
        <v>0</v>
      </c>
      <c r="L95" s="334"/>
      <c r="M95" s="337">
        <f t="shared" si="7"/>
        <v>0</v>
      </c>
      <c r="N95" s="383"/>
      <c r="P95" s="300"/>
      <c r="Q95" s="300"/>
    </row>
    <row r="96" spans="1:17" ht="11.25" customHeight="1">
      <c r="A96" s="333">
        <f t="shared" si="8"/>
        <v>38</v>
      </c>
      <c r="B96" s="334"/>
      <c r="C96" s="340" t="str">
        <f>'zał 3a-odczynniki'!C165</f>
        <v>Immunoglobulina A</v>
      </c>
      <c r="D96" s="336">
        <v>1</v>
      </c>
      <c r="E96" s="336">
        <v>2</v>
      </c>
      <c r="F96" s="334"/>
      <c r="G96" s="336">
        <f t="shared" si="9"/>
        <v>0</v>
      </c>
      <c r="H96" s="334"/>
      <c r="I96" s="334"/>
      <c r="J96" s="334"/>
      <c r="K96" s="337">
        <f t="shared" si="6"/>
        <v>0</v>
      </c>
      <c r="L96" s="334"/>
      <c r="M96" s="337">
        <f t="shared" si="7"/>
        <v>0</v>
      </c>
      <c r="N96" s="383"/>
      <c r="P96" s="300"/>
      <c r="Q96" s="300"/>
    </row>
    <row r="97" spans="1:17" ht="11.25" customHeight="1">
      <c r="A97" s="333">
        <f t="shared" si="8"/>
        <v>39</v>
      </c>
      <c r="B97" s="334"/>
      <c r="C97" s="340" t="str">
        <f>'zał 3a-odczynniki'!C166</f>
        <v>Immunoglobulina G</v>
      </c>
      <c r="D97" s="336">
        <v>1</v>
      </c>
      <c r="E97" s="336">
        <v>2</v>
      </c>
      <c r="F97" s="334"/>
      <c r="G97" s="336">
        <f t="shared" si="9"/>
        <v>0</v>
      </c>
      <c r="H97" s="334"/>
      <c r="I97" s="334"/>
      <c r="J97" s="334"/>
      <c r="K97" s="337">
        <f t="shared" si="6"/>
        <v>0</v>
      </c>
      <c r="L97" s="334"/>
      <c r="M97" s="337">
        <f t="shared" si="7"/>
        <v>0</v>
      </c>
      <c r="N97" s="383"/>
      <c r="P97" s="300"/>
      <c r="Q97" s="300"/>
    </row>
    <row r="98" spans="1:17" ht="11.25" customHeight="1">
      <c r="A98" s="333">
        <f t="shared" si="8"/>
        <v>40</v>
      </c>
      <c r="B98" s="334"/>
      <c r="C98" s="340" t="str">
        <f>'zał 3a-odczynniki'!C167</f>
        <v>Immunoglobulina M</v>
      </c>
      <c r="D98" s="336">
        <v>1</v>
      </c>
      <c r="E98" s="336">
        <v>2</v>
      </c>
      <c r="F98" s="334"/>
      <c r="G98" s="336">
        <f t="shared" si="9"/>
        <v>0</v>
      </c>
      <c r="H98" s="334"/>
      <c r="I98" s="334"/>
      <c r="J98" s="334"/>
      <c r="K98" s="337">
        <f t="shared" si="6"/>
        <v>0</v>
      </c>
      <c r="L98" s="334"/>
      <c r="M98" s="337">
        <f t="shared" si="7"/>
        <v>0</v>
      </c>
      <c r="N98" s="383"/>
      <c r="P98" s="300"/>
      <c r="Q98" s="300"/>
    </row>
    <row r="99" spans="1:17" ht="11.25" customHeight="1">
      <c r="A99" s="333">
        <f t="shared" si="8"/>
        <v>41</v>
      </c>
      <c r="B99" s="334"/>
      <c r="C99" s="340" t="str">
        <f>'zał 3a-odczynniki'!C168</f>
        <v>Sód - metoda ISE</v>
      </c>
      <c r="D99" s="336">
        <v>2</v>
      </c>
      <c r="E99" s="336">
        <v>7</v>
      </c>
      <c r="F99" s="334"/>
      <c r="G99" s="336">
        <f t="shared" si="9"/>
        <v>0</v>
      </c>
      <c r="H99" s="334"/>
      <c r="I99" s="334"/>
      <c r="J99" s="334"/>
      <c r="K99" s="337">
        <f t="shared" si="6"/>
        <v>0</v>
      </c>
      <c r="L99" s="334"/>
      <c r="M99" s="337">
        <f t="shared" si="7"/>
        <v>0</v>
      </c>
      <c r="N99" s="383"/>
      <c r="P99" s="300"/>
      <c r="Q99" s="300"/>
    </row>
    <row r="100" spans="1:17" ht="11.25" customHeight="1">
      <c r="A100" s="333">
        <f t="shared" si="8"/>
        <v>42</v>
      </c>
      <c r="B100" s="334"/>
      <c r="C100" s="340" t="str">
        <f>'zał 3a-odczynniki'!C169</f>
        <v>Potas - metoda ISE</v>
      </c>
      <c r="D100" s="336">
        <v>2</v>
      </c>
      <c r="E100" s="336">
        <v>7</v>
      </c>
      <c r="F100" s="334"/>
      <c r="G100" s="336">
        <f t="shared" si="9"/>
        <v>0</v>
      </c>
      <c r="H100" s="334"/>
      <c r="I100" s="334"/>
      <c r="J100" s="334"/>
      <c r="K100" s="337">
        <f t="shared" si="6"/>
        <v>0</v>
      </c>
      <c r="L100" s="334"/>
      <c r="M100" s="337">
        <f t="shared" si="7"/>
        <v>0</v>
      </c>
      <c r="N100" s="383"/>
      <c r="P100" s="300"/>
      <c r="Q100" s="300"/>
    </row>
    <row r="101" spans="1:17" ht="11.25" customHeight="1">
      <c r="A101" s="333">
        <f t="shared" si="8"/>
        <v>43</v>
      </c>
      <c r="B101" s="334"/>
      <c r="C101" s="340" t="str">
        <f>'zał 3a-odczynniki'!C170</f>
        <v>Chlorki - metoda ISE</v>
      </c>
      <c r="D101" s="336">
        <v>2</v>
      </c>
      <c r="E101" s="336">
        <v>7</v>
      </c>
      <c r="F101" s="334"/>
      <c r="G101" s="336">
        <f t="shared" si="9"/>
        <v>0</v>
      </c>
      <c r="H101" s="334"/>
      <c r="I101" s="334"/>
      <c r="J101" s="334"/>
      <c r="K101" s="337">
        <f t="shared" si="6"/>
        <v>0</v>
      </c>
      <c r="L101" s="334"/>
      <c r="M101" s="337">
        <f t="shared" si="7"/>
        <v>0</v>
      </c>
      <c r="N101" s="383"/>
      <c r="P101" s="300"/>
      <c r="Q101" s="300"/>
    </row>
    <row r="102" spans="6:14" s="1" customFormat="1" ht="14.25">
      <c r="F102" s="386"/>
      <c r="I102" s="27"/>
      <c r="J102" s="27"/>
      <c r="K102" s="32"/>
      <c r="L102" s="27"/>
      <c r="M102" s="27"/>
      <c r="N102" s="33"/>
    </row>
    <row r="103" spans="2:14" s="1" customFormat="1" ht="15">
      <c r="B103" s="91"/>
      <c r="C103" s="24" t="s">
        <v>167</v>
      </c>
      <c r="F103" s="386"/>
      <c r="I103" s="27"/>
      <c r="J103" s="27"/>
      <c r="K103" s="32"/>
      <c r="L103" s="27"/>
      <c r="M103" s="27"/>
      <c r="N103" s="33"/>
    </row>
    <row r="104" spans="6:14" s="1" customFormat="1" ht="14.25">
      <c r="F104" s="386"/>
      <c r="I104" s="27"/>
      <c r="J104" s="27"/>
      <c r="K104" s="32"/>
      <c r="L104" s="27"/>
      <c r="M104" s="27"/>
      <c r="N104" s="33"/>
    </row>
    <row r="105" spans="2:14" s="1" customFormat="1" ht="15">
      <c r="B105" s="446" t="s">
        <v>25</v>
      </c>
      <c r="C105" s="85" t="s">
        <v>62</v>
      </c>
      <c r="F105" s="386"/>
      <c r="I105" s="27"/>
      <c r="J105" s="27"/>
      <c r="K105" s="32"/>
      <c r="L105" s="27"/>
      <c r="M105" s="27"/>
      <c r="N105" s="33"/>
    </row>
    <row r="106" spans="6:14" s="1" customFormat="1" ht="14.25">
      <c r="F106" s="386"/>
      <c r="I106" s="27"/>
      <c r="J106" s="27"/>
      <c r="K106" s="32"/>
      <c r="L106" s="27"/>
      <c r="M106" s="27"/>
      <c r="N106" s="33"/>
    </row>
    <row r="107" spans="6:14" s="1" customFormat="1" ht="14.25">
      <c r="F107" s="386"/>
      <c r="I107" s="27"/>
      <c r="J107" s="27"/>
      <c r="K107" s="32"/>
      <c r="L107" s="27"/>
      <c r="M107" s="27"/>
      <c r="N107" s="33"/>
    </row>
    <row r="108" spans="6:14" s="1" customFormat="1" ht="14.25">
      <c r="F108" s="386"/>
      <c r="I108" s="27"/>
      <c r="J108" s="27"/>
      <c r="K108" s="32"/>
      <c r="L108" s="27"/>
      <c r="M108" s="27"/>
      <c r="N108" s="33"/>
    </row>
    <row r="109" spans="6:14" s="1" customFormat="1" ht="14.25">
      <c r="F109" s="386"/>
      <c r="I109" s="27"/>
      <c r="J109" s="27"/>
      <c r="K109" s="32"/>
      <c r="L109" s="27"/>
      <c r="M109" s="27"/>
      <c r="N109" s="33"/>
    </row>
    <row r="110" spans="6:14" s="1" customFormat="1" ht="14.25">
      <c r="F110" s="386"/>
      <c r="I110" s="27"/>
      <c r="J110" s="27"/>
      <c r="K110" s="32"/>
      <c r="L110" s="27"/>
      <c r="M110" s="27"/>
      <c r="N110" s="33"/>
    </row>
    <row r="111" spans="6:14" s="1" customFormat="1" ht="14.25">
      <c r="F111" s="386"/>
      <c r="I111" s="27"/>
      <c r="J111" s="27"/>
      <c r="K111" s="32"/>
      <c r="L111" s="27"/>
      <c r="M111" s="27"/>
      <c r="N111" s="33"/>
    </row>
    <row r="112" spans="6:14" s="1" customFormat="1" ht="14.25">
      <c r="F112" s="386"/>
      <c r="I112" s="27"/>
      <c r="J112" s="27"/>
      <c r="K112" s="32"/>
      <c r="L112" s="27"/>
      <c r="M112" s="27"/>
      <c r="N112" s="33"/>
    </row>
    <row r="113" spans="6:14" s="1" customFormat="1" ht="14.25">
      <c r="F113" s="386"/>
      <c r="I113" s="27"/>
      <c r="J113" s="27"/>
      <c r="K113" s="32"/>
      <c r="L113" s="27"/>
      <c r="M113" s="27"/>
      <c r="N113" s="33"/>
    </row>
    <row r="114" spans="6:14" s="1" customFormat="1" ht="14.25">
      <c r="F114" s="386"/>
      <c r="I114" s="27"/>
      <c r="J114" s="27"/>
      <c r="K114" s="32"/>
      <c r="L114" s="27"/>
      <c r="M114" s="27"/>
      <c r="N114" s="33"/>
    </row>
    <row r="115" spans="6:14" s="1" customFormat="1" ht="14.25">
      <c r="F115" s="386"/>
      <c r="I115" s="27"/>
      <c r="J115" s="27"/>
      <c r="K115" s="32"/>
      <c r="L115" s="27"/>
      <c r="M115" s="27"/>
      <c r="N115" s="33"/>
    </row>
    <row r="116" spans="6:14" s="1" customFormat="1" ht="14.25">
      <c r="F116" s="386"/>
      <c r="I116" s="27"/>
      <c r="J116" s="27"/>
      <c r="K116" s="32"/>
      <c r="L116" s="27"/>
      <c r="M116" s="27"/>
      <c r="N116" s="33"/>
    </row>
    <row r="117" spans="6:14" s="1" customFormat="1" ht="14.25">
      <c r="F117" s="386"/>
      <c r="I117" s="27"/>
      <c r="J117" s="27"/>
      <c r="K117" s="32"/>
      <c r="L117" s="27"/>
      <c r="M117" s="27"/>
      <c r="N117" s="33"/>
    </row>
    <row r="118" spans="6:14" s="1" customFormat="1" ht="14.25">
      <c r="F118" s="386"/>
      <c r="I118" s="27"/>
      <c r="J118" s="27"/>
      <c r="K118" s="32"/>
      <c r="L118" s="27"/>
      <c r="M118" s="27"/>
      <c r="N118" s="33"/>
    </row>
    <row r="119" spans="6:14" s="1" customFormat="1" ht="14.25">
      <c r="F119" s="386"/>
      <c r="I119" s="27"/>
      <c r="J119" s="27"/>
      <c r="K119" s="32"/>
      <c r="L119" s="27"/>
      <c r="M119" s="27"/>
      <c r="N119" s="33"/>
    </row>
    <row r="120" spans="6:14" s="1" customFormat="1" ht="14.25">
      <c r="F120" s="386"/>
      <c r="I120" s="27"/>
      <c r="J120" s="27"/>
      <c r="K120" s="32"/>
      <c r="L120" s="27"/>
      <c r="M120" s="27"/>
      <c r="N120" s="33"/>
    </row>
    <row r="121" spans="6:14" s="1" customFormat="1" ht="14.25">
      <c r="F121" s="386"/>
      <c r="I121" s="27"/>
      <c r="J121" s="27"/>
      <c r="K121" s="32"/>
      <c r="L121" s="27"/>
      <c r="M121" s="27"/>
      <c r="N121" s="33"/>
    </row>
    <row r="122" spans="6:14" s="1" customFormat="1" ht="14.25">
      <c r="F122" s="386"/>
      <c r="I122" s="27"/>
      <c r="J122" s="27"/>
      <c r="K122" s="32"/>
      <c r="L122" s="27"/>
      <c r="M122" s="27"/>
      <c r="N122" s="33"/>
    </row>
    <row r="123" spans="6:14" s="1" customFormat="1" ht="14.25">
      <c r="F123" s="386"/>
      <c r="I123" s="27"/>
      <c r="J123" s="27"/>
      <c r="K123" s="32"/>
      <c r="L123" s="27"/>
      <c r="M123" s="27"/>
      <c r="N123" s="33"/>
    </row>
    <row r="124" spans="6:14" s="1" customFormat="1" ht="14.25">
      <c r="F124" s="386"/>
      <c r="I124" s="27"/>
      <c r="J124" s="27"/>
      <c r="K124" s="32"/>
      <c r="L124" s="27"/>
      <c r="M124" s="27"/>
      <c r="N124" s="33"/>
    </row>
    <row r="125" spans="6:14" s="1" customFormat="1" ht="14.25">
      <c r="F125" s="386"/>
      <c r="I125" s="27"/>
      <c r="J125" s="27"/>
      <c r="K125" s="32"/>
      <c r="L125" s="27"/>
      <c r="M125" s="27"/>
      <c r="N125" s="33"/>
    </row>
    <row r="126" spans="6:14" s="1" customFormat="1" ht="14.25">
      <c r="F126" s="386"/>
      <c r="I126" s="27"/>
      <c r="J126" s="27"/>
      <c r="K126" s="32"/>
      <c r="L126" s="27"/>
      <c r="M126" s="27"/>
      <c r="N126" s="33"/>
    </row>
    <row r="127" spans="6:14" s="1" customFormat="1" ht="14.25">
      <c r="F127" s="386"/>
      <c r="I127" s="27"/>
      <c r="J127" s="27"/>
      <c r="K127" s="32"/>
      <c r="L127" s="27"/>
      <c r="M127" s="27"/>
      <c r="N127" s="33"/>
    </row>
    <row r="128" spans="6:14" s="1" customFormat="1" ht="14.25">
      <c r="F128" s="386"/>
      <c r="I128" s="27"/>
      <c r="J128" s="27"/>
      <c r="K128" s="32"/>
      <c r="L128" s="27"/>
      <c r="M128" s="27"/>
      <c r="N128" s="33"/>
    </row>
    <row r="129" spans="6:14" s="1" customFormat="1" ht="14.25">
      <c r="F129" s="386"/>
      <c r="I129" s="27"/>
      <c r="J129" s="27"/>
      <c r="K129" s="32"/>
      <c r="L129" s="27"/>
      <c r="M129" s="27"/>
      <c r="N129" s="33"/>
    </row>
    <row r="130" spans="6:14" s="1" customFormat="1" ht="14.25">
      <c r="F130" s="386"/>
      <c r="I130" s="27"/>
      <c r="J130" s="27"/>
      <c r="K130" s="32"/>
      <c r="L130" s="27"/>
      <c r="M130" s="27"/>
      <c r="N130" s="33"/>
    </row>
    <row r="131" spans="6:14" s="1" customFormat="1" ht="14.25">
      <c r="F131" s="386"/>
      <c r="I131" s="27"/>
      <c r="J131" s="27"/>
      <c r="K131" s="32"/>
      <c r="L131" s="27"/>
      <c r="M131" s="27"/>
      <c r="N131" s="33"/>
    </row>
    <row r="132" spans="6:14" s="1" customFormat="1" ht="14.25">
      <c r="F132" s="386"/>
      <c r="I132" s="27"/>
      <c r="J132" s="27"/>
      <c r="K132" s="32"/>
      <c r="L132" s="27"/>
      <c r="M132" s="27"/>
      <c r="N132" s="33"/>
    </row>
    <row r="133" spans="6:14" s="1" customFormat="1" ht="14.25">
      <c r="F133" s="386"/>
      <c r="I133" s="27"/>
      <c r="J133" s="27"/>
      <c r="K133" s="32"/>
      <c r="L133" s="27"/>
      <c r="M133" s="27"/>
      <c r="N133" s="33"/>
    </row>
    <row r="134" spans="6:14" s="1" customFormat="1" ht="14.25">
      <c r="F134" s="386"/>
      <c r="I134" s="27"/>
      <c r="J134" s="27"/>
      <c r="K134" s="32"/>
      <c r="L134" s="27"/>
      <c r="M134" s="27"/>
      <c r="N134" s="33"/>
    </row>
    <row r="135" spans="6:14" s="1" customFormat="1" ht="14.25">
      <c r="F135" s="386"/>
      <c r="I135" s="27"/>
      <c r="J135" s="27"/>
      <c r="K135" s="32"/>
      <c r="L135" s="27"/>
      <c r="M135" s="27"/>
      <c r="N135" s="33"/>
    </row>
    <row r="136" spans="6:14" s="1" customFormat="1" ht="14.25">
      <c r="F136" s="386"/>
      <c r="I136" s="27"/>
      <c r="J136" s="27"/>
      <c r="K136" s="32"/>
      <c r="L136" s="27"/>
      <c r="M136" s="27"/>
      <c r="N136" s="33"/>
    </row>
    <row r="137" spans="6:14" s="1" customFormat="1" ht="14.25">
      <c r="F137" s="386"/>
      <c r="I137" s="27"/>
      <c r="J137" s="27"/>
      <c r="K137" s="32"/>
      <c r="L137" s="27"/>
      <c r="M137" s="27"/>
      <c r="N137" s="33"/>
    </row>
    <row r="138" spans="6:14" s="1" customFormat="1" ht="14.25">
      <c r="F138" s="386"/>
      <c r="I138" s="27"/>
      <c r="J138" s="27"/>
      <c r="K138" s="32"/>
      <c r="L138" s="27"/>
      <c r="M138" s="27"/>
      <c r="N138" s="33"/>
    </row>
    <row r="139" spans="6:14" s="1" customFormat="1" ht="14.25">
      <c r="F139" s="386"/>
      <c r="I139" s="27"/>
      <c r="J139" s="27"/>
      <c r="K139" s="32"/>
      <c r="L139" s="27"/>
      <c r="M139" s="27"/>
      <c r="N139" s="33"/>
    </row>
    <row r="140" spans="6:14" s="1" customFormat="1" ht="14.25">
      <c r="F140" s="386"/>
      <c r="I140" s="27"/>
      <c r="J140" s="27"/>
      <c r="K140" s="32"/>
      <c r="L140" s="27"/>
      <c r="M140" s="27"/>
      <c r="N140" s="33"/>
    </row>
    <row r="141" spans="6:14" s="1" customFormat="1" ht="14.25">
      <c r="F141" s="386"/>
      <c r="I141" s="27"/>
      <c r="J141" s="27"/>
      <c r="K141" s="32"/>
      <c r="L141" s="27"/>
      <c r="M141" s="27"/>
      <c r="N141" s="33"/>
    </row>
    <row r="142" spans="6:14" s="1" customFormat="1" ht="14.25">
      <c r="F142" s="386"/>
      <c r="I142" s="27"/>
      <c r="J142" s="27"/>
      <c r="K142" s="32"/>
      <c r="L142" s="27"/>
      <c r="M142" s="27"/>
      <c r="N142" s="33"/>
    </row>
    <row r="143" spans="6:14" s="1" customFormat="1" ht="14.25">
      <c r="F143" s="386"/>
      <c r="I143" s="27"/>
      <c r="J143" s="27"/>
      <c r="K143" s="32"/>
      <c r="L143" s="27"/>
      <c r="M143" s="27"/>
      <c r="N143" s="33"/>
    </row>
    <row r="144" spans="6:14" s="1" customFormat="1" ht="14.25">
      <c r="F144" s="386"/>
      <c r="I144" s="27"/>
      <c r="J144" s="27"/>
      <c r="K144" s="32"/>
      <c r="L144" s="27"/>
      <c r="M144" s="27"/>
      <c r="N144" s="33"/>
    </row>
    <row r="145" spans="6:14" s="1" customFormat="1" ht="14.25">
      <c r="F145" s="386"/>
      <c r="I145" s="27"/>
      <c r="J145" s="27"/>
      <c r="K145" s="32"/>
      <c r="L145" s="27"/>
      <c r="M145" s="27"/>
      <c r="N145" s="33"/>
    </row>
    <row r="146" spans="6:14" s="1" customFormat="1" ht="14.25">
      <c r="F146" s="386"/>
      <c r="I146" s="27"/>
      <c r="J146" s="27"/>
      <c r="K146" s="32"/>
      <c r="L146" s="27"/>
      <c r="M146" s="27"/>
      <c r="N146" s="33"/>
    </row>
    <row r="147" spans="6:14" s="1" customFormat="1" ht="14.25">
      <c r="F147" s="386"/>
      <c r="I147" s="27"/>
      <c r="J147" s="27"/>
      <c r="K147" s="32"/>
      <c r="L147" s="27"/>
      <c r="M147" s="27"/>
      <c r="N147" s="33"/>
    </row>
  </sheetData>
  <sheetProtection/>
  <mergeCells count="3">
    <mergeCell ref="A1:N1"/>
    <mergeCell ref="A10:N10"/>
    <mergeCell ref="A58:N58"/>
  </mergeCells>
  <printOptions/>
  <pageMargins left="0.4724409448818898" right="0.4330708661417323" top="0.5118110236220472" bottom="0.5118110236220472" header="0.5118110236220472" footer="0.5118110236220472"/>
  <pageSetup fitToHeight="3" fitToWidth="1" horizontalDpi="600" verticalDpi="600" orientation="landscape" paperSize="8" scale="67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X232"/>
  <sheetViews>
    <sheetView view="pageBreakPreview" zoomScale="75" zoomScaleSheetLayoutView="75" zoomScalePageLayoutView="0" workbookViewId="0" topLeftCell="A160">
      <selection activeCell="E48" sqref="E48"/>
    </sheetView>
  </sheetViews>
  <sheetFormatPr defaultColWidth="9.00390625" defaultRowHeight="14.25"/>
  <cols>
    <col min="1" max="1" width="5.50390625" style="1" customWidth="1"/>
    <col min="2" max="2" width="14.125" style="1" customWidth="1"/>
    <col min="3" max="3" width="39.75390625" style="1" customWidth="1"/>
    <col min="4" max="4" width="15.625" style="92" customWidth="1"/>
    <col min="5" max="5" width="23.375" style="1" customWidth="1"/>
    <col min="6" max="6" width="15.625" style="1" customWidth="1"/>
    <col min="7" max="7" width="6.625" style="1" customWidth="1"/>
    <col min="8" max="8" width="12.625" style="120" customWidth="1"/>
    <col min="9" max="9" width="15.625" style="1" customWidth="1"/>
    <col min="10" max="10" width="15.625" style="16" customWidth="1"/>
    <col min="11" max="11" width="15.625" style="1" customWidth="1"/>
    <col min="12" max="12" width="15.75390625" style="1" customWidth="1"/>
    <col min="13" max="13" width="15.625" style="1" customWidth="1"/>
    <col min="14" max="14" width="15.625" style="16" customWidth="1"/>
    <col min="15" max="15" width="15.625" style="222" customWidth="1"/>
    <col min="16" max="16" width="15.625" style="1" customWidth="1"/>
    <col min="17" max="17" width="13.875" style="32" customWidth="1"/>
    <col min="18" max="18" width="15.50390625" style="27" customWidth="1"/>
    <col min="19" max="19" width="13.875" style="27" customWidth="1"/>
    <col min="20" max="20" width="19.375" style="33" customWidth="1"/>
    <col min="21" max="21" width="14.125" style="1" customWidth="1"/>
    <col min="22" max="22" width="14.00390625" style="1" customWidth="1"/>
    <col min="23" max="16384" width="9.00390625" style="1" customWidth="1"/>
  </cols>
  <sheetData>
    <row r="1" spans="1:24" s="7" customFormat="1" ht="15.75" thickBot="1">
      <c r="A1" s="516" t="s">
        <v>170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02"/>
      <c r="O1" s="221"/>
      <c r="P1" s="112"/>
      <c r="Q1" s="23"/>
      <c r="R1" s="6"/>
      <c r="S1" s="6"/>
      <c r="T1" s="17"/>
      <c r="U1" s="6"/>
      <c r="V1" s="6"/>
      <c r="W1" s="6"/>
      <c r="X1" s="6"/>
    </row>
    <row r="3" spans="1:2" ht="15">
      <c r="A3" s="4" t="s">
        <v>131</v>
      </c>
      <c r="B3" s="4"/>
    </row>
    <row r="4" spans="1:2" ht="15.75" thickBot="1">
      <c r="A4" s="4"/>
      <c r="B4" s="4"/>
    </row>
    <row r="5" spans="1:6" ht="15.75" thickBot="1">
      <c r="A5" s="24"/>
      <c r="B5" s="24"/>
      <c r="C5" s="106" t="s">
        <v>132</v>
      </c>
      <c r="D5" s="197"/>
      <c r="E5" s="106" t="s">
        <v>133</v>
      </c>
      <c r="F5" s="198"/>
    </row>
    <row r="6" ht="15" thickBot="1"/>
    <row r="7" spans="1:18" s="27" customFormat="1" ht="99.75" customHeight="1">
      <c r="A7" s="509" t="s">
        <v>67</v>
      </c>
      <c r="B7" s="506" t="s">
        <v>66</v>
      </c>
      <c r="C7" s="536" t="s">
        <v>162</v>
      </c>
      <c r="D7" s="570" t="s">
        <v>135</v>
      </c>
      <c r="E7" s="570" t="s">
        <v>116</v>
      </c>
      <c r="F7" s="567" t="s">
        <v>71</v>
      </c>
      <c r="G7" s="506" t="s">
        <v>95</v>
      </c>
      <c r="H7" s="546" t="s">
        <v>73</v>
      </c>
      <c r="I7" s="574" t="s">
        <v>72</v>
      </c>
      <c r="J7" s="509" t="s">
        <v>68</v>
      </c>
      <c r="K7" s="510"/>
      <c r="L7" s="511"/>
      <c r="M7" s="538" t="s">
        <v>140</v>
      </c>
      <c r="N7" s="530" t="s">
        <v>134</v>
      </c>
      <c r="O7" s="223"/>
      <c r="R7" s="33"/>
    </row>
    <row r="8" spans="1:18" s="27" customFormat="1" ht="29.25" customHeight="1">
      <c r="A8" s="552"/>
      <c r="B8" s="507"/>
      <c r="C8" s="537"/>
      <c r="D8" s="571"/>
      <c r="E8" s="571"/>
      <c r="F8" s="568"/>
      <c r="G8" s="555"/>
      <c r="H8" s="547"/>
      <c r="I8" s="575"/>
      <c r="J8" s="65" t="s">
        <v>69</v>
      </c>
      <c r="K8" s="60" t="s">
        <v>73</v>
      </c>
      <c r="L8" s="61" t="s">
        <v>70</v>
      </c>
      <c r="M8" s="539"/>
      <c r="N8" s="531"/>
      <c r="O8" s="223"/>
      <c r="R8" s="33"/>
    </row>
    <row r="9" spans="1:18" s="50" customFormat="1" ht="29.25" customHeight="1" thickBot="1">
      <c r="A9" s="45"/>
      <c r="B9" s="108"/>
      <c r="C9" s="188"/>
      <c r="D9" s="150"/>
      <c r="E9" s="150"/>
      <c r="F9" s="159"/>
      <c r="G9" s="108"/>
      <c r="H9" s="129"/>
      <c r="I9" s="47" t="s">
        <v>117</v>
      </c>
      <c r="J9" s="45" t="s">
        <v>118</v>
      </c>
      <c r="K9" s="46" t="s">
        <v>119</v>
      </c>
      <c r="L9" s="47" t="s">
        <v>120</v>
      </c>
      <c r="M9" s="119"/>
      <c r="N9" s="151" t="s">
        <v>148</v>
      </c>
      <c r="O9" s="224"/>
      <c r="P9" s="48"/>
      <c r="Q9" s="48"/>
      <c r="R9" s="49"/>
    </row>
    <row r="10" spans="1:18" s="57" customFormat="1" ht="16.5" customHeight="1" thickBot="1">
      <c r="A10" s="53">
        <v>1</v>
      </c>
      <c r="B10" s="109">
        <f>A10+1</f>
        <v>2</v>
      </c>
      <c r="C10" s="63">
        <f>B10+1</f>
        <v>3</v>
      </c>
      <c r="D10" s="189">
        <f>C10+1</f>
        <v>4</v>
      </c>
      <c r="E10" s="189">
        <f aca="true" t="shared" si="0" ref="E10:N10">D10+1</f>
        <v>5</v>
      </c>
      <c r="F10" s="118">
        <f t="shared" si="0"/>
        <v>6</v>
      </c>
      <c r="G10" s="95">
        <f t="shared" si="0"/>
        <v>7</v>
      </c>
      <c r="H10" s="95">
        <f t="shared" si="0"/>
        <v>8</v>
      </c>
      <c r="I10" s="206">
        <f t="shared" si="0"/>
        <v>9</v>
      </c>
      <c r="J10" s="118">
        <f t="shared" si="0"/>
        <v>10</v>
      </c>
      <c r="K10" s="95">
        <f t="shared" si="0"/>
        <v>11</v>
      </c>
      <c r="L10" s="116">
        <f t="shared" si="0"/>
        <v>12</v>
      </c>
      <c r="M10" s="137">
        <f t="shared" si="0"/>
        <v>13</v>
      </c>
      <c r="N10" s="152">
        <f t="shared" si="0"/>
        <v>14</v>
      </c>
      <c r="O10" s="225"/>
      <c r="P10" s="55"/>
      <c r="Q10" s="55"/>
      <c r="R10" s="56"/>
    </row>
    <row r="11" spans="1:20" ht="25.5" customHeight="1" thickBot="1">
      <c r="A11" s="504" t="s">
        <v>96</v>
      </c>
      <c r="B11" s="505"/>
      <c r="C11" s="505"/>
      <c r="D11" s="505"/>
      <c r="E11" s="505"/>
      <c r="F11" s="505"/>
      <c r="G11" s="505"/>
      <c r="H11" s="505"/>
      <c r="I11" s="505"/>
      <c r="J11" s="157"/>
      <c r="K11" s="157"/>
      <c r="L11" s="157"/>
      <c r="M11" s="157"/>
      <c r="N11" s="172"/>
      <c r="O11" s="226"/>
      <c r="P11" s="36"/>
      <c r="Q11" s="36"/>
      <c r="R11" s="33"/>
      <c r="S11" s="1"/>
      <c r="T11" s="1"/>
    </row>
    <row r="12" spans="1:20" ht="17.25" customHeight="1">
      <c r="A12" s="31">
        <v>1</v>
      </c>
      <c r="B12" s="265">
        <f>'zał 3a-odczynniki'!B12</f>
        <v>0</v>
      </c>
      <c r="C12" s="190" t="str">
        <f>'zał 3a-odczynniki'!C12</f>
        <v>FT 3</v>
      </c>
      <c r="D12" s="173"/>
      <c r="E12" s="257"/>
      <c r="F12" s="185">
        <f>'zał 3a-odczynniki'!L12</f>
        <v>0</v>
      </c>
      <c r="G12" s="166">
        <f>'zał 3a-odczynniki'!M12</f>
        <v>0</v>
      </c>
      <c r="H12" s="167">
        <f>F12*G12</f>
        <v>0</v>
      </c>
      <c r="I12" s="168">
        <f>F12+H12</f>
        <v>0</v>
      </c>
      <c r="J12" s="169">
        <f>E12*F12</f>
        <v>0</v>
      </c>
      <c r="K12" s="170">
        <f>E12*H12</f>
        <v>0</v>
      </c>
      <c r="L12" s="171">
        <f>J12+K12</f>
        <v>0</v>
      </c>
      <c r="M12" s="229" t="e">
        <f aca="true" t="shared" si="1" ref="M12:M58">L12*$L$125/$L$59</f>
        <v>#DIV/0!</v>
      </c>
      <c r="N12" s="213" t="e">
        <f>ROUND((L12+M12)/$D12,7)</f>
        <v>#DIV/0!</v>
      </c>
      <c r="O12" s="223" t="e">
        <f>D12*N12</f>
        <v>#DIV/0!</v>
      </c>
      <c r="P12" s="33"/>
      <c r="Q12" s="33"/>
      <c r="R12" s="33"/>
      <c r="S12" s="1"/>
      <c r="T12" s="1"/>
    </row>
    <row r="13" spans="1:20" ht="17.25" customHeight="1">
      <c r="A13" s="13">
        <f>A12+1</f>
        <v>2</v>
      </c>
      <c r="B13" s="266">
        <f>'zał 3a-odczynniki'!B13</f>
        <v>0</v>
      </c>
      <c r="C13" s="191" t="str">
        <f>'zał 3a-odczynniki'!C13</f>
        <v>FT 4</v>
      </c>
      <c r="D13" s="174"/>
      <c r="E13" s="258"/>
      <c r="F13" s="186">
        <f>'zał 3a-odczynniki'!L13</f>
        <v>0</v>
      </c>
      <c r="G13" s="160">
        <f>'zał 3a-odczynniki'!M13</f>
        <v>0</v>
      </c>
      <c r="H13" s="127">
        <f aca="true" t="shared" si="2" ref="H13:H58">F13*G13</f>
        <v>0</v>
      </c>
      <c r="I13" s="29">
        <f aca="true" t="shared" si="3" ref="I13:I58">F13+H13</f>
        <v>0</v>
      </c>
      <c r="J13" s="73">
        <f aca="true" t="shared" si="4" ref="J13:J58">E13*F13</f>
        <v>0</v>
      </c>
      <c r="K13" s="29">
        <f aca="true" t="shared" si="5" ref="K13:K58">E13*H13</f>
        <v>0</v>
      </c>
      <c r="L13" s="30">
        <f aca="true" t="shared" si="6" ref="L13:L58">J13+K13</f>
        <v>0</v>
      </c>
      <c r="M13" s="230" t="e">
        <f t="shared" si="1"/>
        <v>#DIV/0!</v>
      </c>
      <c r="N13" s="214" t="e">
        <f aca="true" t="shared" si="7" ref="N13:N58">ROUND((L13+M13)/$D13,7)</f>
        <v>#DIV/0!</v>
      </c>
      <c r="O13" s="223" t="e">
        <f aca="true" t="shared" si="8" ref="O13:O58">D13*N13</f>
        <v>#DIV/0!</v>
      </c>
      <c r="P13" s="33"/>
      <c r="Q13" s="33"/>
      <c r="R13" s="33"/>
      <c r="S13" s="1"/>
      <c r="T13" s="1"/>
    </row>
    <row r="14" spans="1:20" ht="17.25" customHeight="1">
      <c r="A14" s="13">
        <f aca="true" t="shared" si="9" ref="A14:A58">A13+1</f>
        <v>3</v>
      </c>
      <c r="B14" s="266">
        <f>'zał 3a-odczynniki'!B14</f>
        <v>0</v>
      </c>
      <c r="C14" s="191" t="str">
        <f>'zał 3a-odczynniki'!C14</f>
        <v>TSH</v>
      </c>
      <c r="D14" s="174"/>
      <c r="E14" s="259"/>
      <c r="F14" s="187">
        <f>'zał 3a-odczynniki'!L14</f>
        <v>0</v>
      </c>
      <c r="G14" s="161">
        <f>'zał 3a-odczynniki'!M14</f>
        <v>0</v>
      </c>
      <c r="H14" s="128">
        <f t="shared" si="2"/>
        <v>0</v>
      </c>
      <c r="I14" s="28">
        <f t="shared" si="3"/>
        <v>0</v>
      </c>
      <c r="J14" s="73">
        <f t="shared" si="4"/>
        <v>0</v>
      </c>
      <c r="K14" s="28">
        <f t="shared" si="5"/>
        <v>0</v>
      </c>
      <c r="L14" s="42">
        <f t="shared" si="6"/>
        <v>0</v>
      </c>
      <c r="M14" s="230" t="e">
        <f t="shared" si="1"/>
        <v>#DIV/0!</v>
      </c>
      <c r="N14" s="214" t="e">
        <f t="shared" si="7"/>
        <v>#DIV/0!</v>
      </c>
      <c r="O14" s="223" t="e">
        <f t="shared" si="8"/>
        <v>#DIV/0!</v>
      </c>
      <c r="P14" s="33"/>
      <c r="Q14" s="33"/>
      <c r="R14" s="33"/>
      <c r="S14" s="1"/>
      <c r="T14" s="1"/>
    </row>
    <row r="15" spans="1:20" ht="17.25" customHeight="1">
      <c r="A15" s="13">
        <f t="shared" si="9"/>
        <v>4</v>
      </c>
      <c r="B15" s="267">
        <f>'zał 3a-odczynniki'!B15</f>
        <v>0</v>
      </c>
      <c r="C15" s="192" t="str">
        <f>'zał 3a-odczynniki'!C15</f>
        <v>Anty-TPO</v>
      </c>
      <c r="D15" s="175"/>
      <c r="E15" s="259"/>
      <c r="F15" s="165">
        <f>'zał 3a-odczynniki'!L15</f>
        <v>0</v>
      </c>
      <c r="G15" s="162">
        <f>'zał 3a-odczynniki'!M15</f>
        <v>0</v>
      </c>
      <c r="H15" s="128">
        <f t="shared" si="2"/>
        <v>0</v>
      </c>
      <c r="I15" s="19">
        <f t="shared" si="3"/>
        <v>0</v>
      </c>
      <c r="J15" s="73">
        <f t="shared" si="4"/>
        <v>0</v>
      </c>
      <c r="K15" s="28">
        <f t="shared" si="5"/>
        <v>0</v>
      </c>
      <c r="L15" s="42">
        <f t="shared" si="6"/>
        <v>0</v>
      </c>
      <c r="M15" s="230" t="e">
        <f t="shared" si="1"/>
        <v>#DIV/0!</v>
      </c>
      <c r="N15" s="214" t="e">
        <f t="shared" si="7"/>
        <v>#DIV/0!</v>
      </c>
      <c r="O15" s="223" t="e">
        <f t="shared" si="8"/>
        <v>#DIV/0!</v>
      </c>
      <c r="P15" s="33"/>
      <c r="Q15" s="33"/>
      <c r="R15" s="33"/>
      <c r="S15" s="1"/>
      <c r="T15" s="1"/>
    </row>
    <row r="16" spans="1:20" ht="17.25" customHeight="1">
      <c r="A16" s="13">
        <f t="shared" si="9"/>
        <v>5</v>
      </c>
      <c r="B16" s="267">
        <f>'zał 3a-odczynniki'!B16</f>
        <v>0</v>
      </c>
      <c r="C16" s="192" t="str">
        <f>'zał 3a-odczynniki'!C16</f>
        <v>Anty-TG</v>
      </c>
      <c r="D16" s="175"/>
      <c r="E16" s="259"/>
      <c r="F16" s="165">
        <f>'zał 3a-odczynniki'!L16</f>
        <v>0</v>
      </c>
      <c r="G16" s="162">
        <f>'zał 3a-odczynniki'!M16</f>
        <v>0</v>
      </c>
      <c r="H16" s="128">
        <f t="shared" si="2"/>
        <v>0</v>
      </c>
      <c r="I16" s="19">
        <f t="shared" si="3"/>
        <v>0</v>
      </c>
      <c r="J16" s="73">
        <f t="shared" si="4"/>
        <v>0</v>
      </c>
      <c r="K16" s="28">
        <f t="shared" si="5"/>
        <v>0</v>
      </c>
      <c r="L16" s="42">
        <f t="shared" si="6"/>
        <v>0</v>
      </c>
      <c r="M16" s="230" t="e">
        <f t="shared" si="1"/>
        <v>#DIV/0!</v>
      </c>
      <c r="N16" s="214" t="e">
        <f t="shared" si="7"/>
        <v>#DIV/0!</v>
      </c>
      <c r="O16" s="223" t="e">
        <f t="shared" si="8"/>
        <v>#DIV/0!</v>
      </c>
      <c r="P16" s="33"/>
      <c r="Q16" s="33"/>
      <c r="R16" s="33"/>
      <c r="S16" s="1"/>
      <c r="T16" s="1"/>
    </row>
    <row r="17" spans="1:20" ht="17.25" customHeight="1">
      <c r="A17" s="13">
        <f t="shared" si="9"/>
        <v>6</v>
      </c>
      <c r="B17" s="267">
        <f>'zał 3a-odczynniki'!B17</f>
        <v>0</v>
      </c>
      <c r="C17" s="192" t="str">
        <f>'zał 3a-odczynniki'!C17</f>
        <v>Parathormon</v>
      </c>
      <c r="D17" s="175"/>
      <c r="E17" s="259"/>
      <c r="F17" s="165">
        <f>'zał 3a-odczynniki'!L17</f>
        <v>0</v>
      </c>
      <c r="G17" s="162">
        <f>'zał 3a-odczynniki'!M17</f>
        <v>0</v>
      </c>
      <c r="H17" s="128">
        <f t="shared" si="2"/>
        <v>0</v>
      </c>
      <c r="I17" s="19">
        <f t="shared" si="3"/>
        <v>0</v>
      </c>
      <c r="J17" s="73">
        <f t="shared" si="4"/>
        <v>0</v>
      </c>
      <c r="K17" s="28">
        <f t="shared" si="5"/>
        <v>0</v>
      </c>
      <c r="L17" s="42">
        <f t="shared" si="6"/>
        <v>0</v>
      </c>
      <c r="M17" s="230" t="e">
        <f t="shared" si="1"/>
        <v>#DIV/0!</v>
      </c>
      <c r="N17" s="214" t="e">
        <f t="shared" si="7"/>
        <v>#DIV/0!</v>
      </c>
      <c r="O17" s="223" t="e">
        <f t="shared" si="8"/>
        <v>#DIV/0!</v>
      </c>
      <c r="P17" s="33"/>
      <c r="Q17" s="33"/>
      <c r="R17" s="33"/>
      <c r="S17" s="1"/>
      <c r="T17" s="1"/>
    </row>
    <row r="18" spans="1:20" ht="17.25" customHeight="1">
      <c r="A18" s="13">
        <f t="shared" si="9"/>
        <v>7</v>
      </c>
      <c r="B18" s="267">
        <f>'zał 3a-odczynniki'!B18</f>
        <v>0</v>
      </c>
      <c r="C18" s="192" t="str">
        <f>'zał 3a-odczynniki'!C18</f>
        <v>Kortyzol</v>
      </c>
      <c r="D18" s="175"/>
      <c r="E18" s="259"/>
      <c r="F18" s="165">
        <f>'zał 3a-odczynniki'!L18</f>
        <v>0</v>
      </c>
      <c r="G18" s="162">
        <f>'zał 3a-odczynniki'!M18</f>
        <v>0</v>
      </c>
      <c r="H18" s="128">
        <f t="shared" si="2"/>
        <v>0</v>
      </c>
      <c r="I18" s="19">
        <f t="shared" si="3"/>
        <v>0</v>
      </c>
      <c r="J18" s="73">
        <f t="shared" si="4"/>
        <v>0</v>
      </c>
      <c r="K18" s="28">
        <f t="shared" si="5"/>
        <v>0</v>
      </c>
      <c r="L18" s="42">
        <f t="shared" si="6"/>
        <v>0</v>
      </c>
      <c r="M18" s="230" t="e">
        <f t="shared" si="1"/>
        <v>#DIV/0!</v>
      </c>
      <c r="N18" s="214" t="e">
        <f t="shared" si="7"/>
        <v>#DIV/0!</v>
      </c>
      <c r="O18" s="223" t="e">
        <f t="shared" si="8"/>
        <v>#DIV/0!</v>
      </c>
      <c r="P18" s="33"/>
      <c r="Q18" s="33"/>
      <c r="R18" s="33"/>
      <c r="S18" s="1"/>
      <c r="T18" s="1"/>
    </row>
    <row r="19" spans="1:20" ht="17.25" customHeight="1">
      <c r="A19" s="13">
        <f t="shared" si="9"/>
        <v>8</v>
      </c>
      <c r="B19" s="267">
        <f>'zał 3a-odczynniki'!B19</f>
        <v>0</v>
      </c>
      <c r="C19" s="192" t="str">
        <f>'zał 3a-odczynniki'!C19</f>
        <v>Estradiol</v>
      </c>
      <c r="D19" s="175"/>
      <c r="E19" s="259"/>
      <c r="F19" s="165">
        <f>'zał 3a-odczynniki'!L19</f>
        <v>0</v>
      </c>
      <c r="G19" s="162">
        <f>'zał 3a-odczynniki'!M19</f>
        <v>0</v>
      </c>
      <c r="H19" s="128">
        <f t="shared" si="2"/>
        <v>0</v>
      </c>
      <c r="I19" s="19">
        <f t="shared" si="3"/>
        <v>0</v>
      </c>
      <c r="J19" s="73">
        <f t="shared" si="4"/>
        <v>0</v>
      </c>
      <c r="K19" s="28">
        <f t="shared" si="5"/>
        <v>0</v>
      </c>
      <c r="L19" s="42">
        <f t="shared" si="6"/>
        <v>0</v>
      </c>
      <c r="M19" s="230" t="e">
        <f t="shared" si="1"/>
        <v>#DIV/0!</v>
      </c>
      <c r="N19" s="214" t="e">
        <f t="shared" si="7"/>
        <v>#DIV/0!</v>
      </c>
      <c r="O19" s="223" t="e">
        <f t="shared" si="8"/>
        <v>#DIV/0!</v>
      </c>
      <c r="P19" s="33"/>
      <c r="Q19" s="33"/>
      <c r="R19" s="33"/>
      <c r="S19" s="1"/>
      <c r="T19" s="1"/>
    </row>
    <row r="20" spans="1:20" ht="17.25" customHeight="1">
      <c r="A20" s="13">
        <f t="shared" si="9"/>
        <v>9</v>
      </c>
      <c r="B20" s="267">
        <f>'zał 3a-odczynniki'!B20</f>
        <v>0</v>
      </c>
      <c r="C20" s="192" t="str">
        <f>'zał 3a-odczynniki'!C20</f>
        <v>Progesteron</v>
      </c>
      <c r="D20" s="175"/>
      <c r="E20" s="259"/>
      <c r="F20" s="165">
        <f>'zał 3a-odczynniki'!L20</f>
        <v>0</v>
      </c>
      <c r="G20" s="162">
        <f>'zał 3a-odczynniki'!M20</f>
        <v>0</v>
      </c>
      <c r="H20" s="128">
        <f t="shared" si="2"/>
        <v>0</v>
      </c>
      <c r="I20" s="19">
        <f t="shared" si="3"/>
        <v>0</v>
      </c>
      <c r="J20" s="73">
        <f t="shared" si="4"/>
        <v>0</v>
      </c>
      <c r="K20" s="28">
        <f t="shared" si="5"/>
        <v>0</v>
      </c>
      <c r="L20" s="42">
        <f t="shared" si="6"/>
        <v>0</v>
      </c>
      <c r="M20" s="230" t="e">
        <f t="shared" si="1"/>
        <v>#DIV/0!</v>
      </c>
      <c r="N20" s="214" t="e">
        <f t="shared" si="7"/>
        <v>#DIV/0!</v>
      </c>
      <c r="O20" s="223" t="e">
        <f t="shared" si="8"/>
        <v>#DIV/0!</v>
      </c>
      <c r="P20" s="33"/>
      <c r="Q20" s="33"/>
      <c r="R20" s="33"/>
      <c r="S20" s="1"/>
      <c r="T20" s="1"/>
    </row>
    <row r="21" spans="1:20" ht="17.25" customHeight="1">
      <c r="A21" s="13">
        <f t="shared" si="9"/>
        <v>10</v>
      </c>
      <c r="B21" s="267">
        <f>'zał 3a-odczynniki'!B21</f>
        <v>0</v>
      </c>
      <c r="C21" s="192" t="str">
        <f>'zał 3a-odczynniki'!C21</f>
        <v>Testosteron</v>
      </c>
      <c r="D21" s="175"/>
      <c r="E21" s="259"/>
      <c r="F21" s="165">
        <f>'zał 3a-odczynniki'!L21</f>
        <v>0</v>
      </c>
      <c r="G21" s="162">
        <f>'zał 3a-odczynniki'!M21</f>
        <v>0</v>
      </c>
      <c r="H21" s="128">
        <f t="shared" si="2"/>
        <v>0</v>
      </c>
      <c r="I21" s="19">
        <f t="shared" si="3"/>
        <v>0</v>
      </c>
      <c r="J21" s="73">
        <f t="shared" si="4"/>
        <v>0</v>
      </c>
      <c r="K21" s="28">
        <f t="shared" si="5"/>
        <v>0</v>
      </c>
      <c r="L21" s="42">
        <f t="shared" si="6"/>
        <v>0</v>
      </c>
      <c r="M21" s="230" t="e">
        <f t="shared" si="1"/>
        <v>#DIV/0!</v>
      </c>
      <c r="N21" s="214" t="e">
        <f t="shared" si="7"/>
        <v>#DIV/0!</v>
      </c>
      <c r="O21" s="223" t="e">
        <f t="shared" si="8"/>
        <v>#DIV/0!</v>
      </c>
      <c r="P21" s="33"/>
      <c r="Q21" s="33"/>
      <c r="R21" s="33"/>
      <c r="S21" s="1"/>
      <c r="T21" s="1"/>
    </row>
    <row r="22" spans="1:20" ht="17.25" customHeight="1">
      <c r="A22" s="13">
        <f t="shared" si="9"/>
        <v>11</v>
      </c>
      <c r="B22" s="267">
        <f>'zał 3a-odczynniki'!B22</f>
        <v>0</v>
      </c>
      <c r="C22" s="192" t="str">
        <f>'zał 3a-odczynniki'!C22</f>
        <v>DHEA-S</v>
      </c>
      <c r="D22" s="175"/>
      <c r="E22" s="259"/>
      <c r="F22" s="165">
        <f>'zał 3a-odczynniki'!L22</f>
        <v>0</v>
      </c>
      <c r="G22" s="162">
        <f>'zał 3a-odczynniki'!M22</f>
        <v>0</v>
      </c>
      <c r="H22" s="128">
        <f t="shared" si="2"/>
        <v>0</v>
      </c>
      <c r="I22" s="19">
        <f t="shared" si="3"/>
        <v>0</v>
      </c>
      <c r="J22" s="73">
        <f t="shared" si="4"/>
        <v>0</v>
      </c>
      <c r="K22" s="28">
        <f t="shared" si="5"/>
        <v>0</v>
      </c>
      <c r="L22" s="42">
        <f t="shared" si="6"/>
        <v>0</v>
      </c>
      <c r="M22" s="230" t="e">
        <f t="shared" si="1"/>
        <v>#DIV/0!</v>
      </c>
      <c r="N22" s="214" t="e">
        <f t="shared" si="7"/>
        <v>#DIV/0!</v>
      </c>
      <c r="O22" s="223" t="e">
        <f t="shared" si="8"/>
        <v>#DIV/0!</v>
      </c>
      <c r="P22" s="33"/>
      <c r="Q22" s="33"/>
      <c r="R22" s="33"/>
      <c r="S22" s="1"/>
      <c r="T22" s="1"/>
    </row>
    <row r="23" spans="1:20" ht="17.25" customHeight="1">
      <c r="A23" s="13">
        <f t="shared" si="9"/>
        <v>12</v>
      </c>
      <c r="B23" s="267">
        <f>'zał 3a-odczynniki'!B23</f>
        <v>0</v>
      </c>
      <c r="C23" s="192" t="str">
        <f>'zał 3a-odczynniki'!C23</f>
        <v>LH</v>
      </c>
      <c r="D23" s="175"/>
      <c r="E23" s="259"/>
      <c r="F23" s="165">
        <f>'zał 3a-odczynniki'!L23</f>
        <v>0</v>
      </c>
      <c r="G23" s="162">
        <f>'zał 3a-odczynniki'!M23</f>
        <v>0</v>
      </c>
      <c r="H23" s="128">
        <f t="shared" si="2"/>
        <v>0</v>
      </c>
      <c r="I23" s="19">
        <f t="shared" si="3"/>
        <v>0</v>
      </c>
      <c r="J23" s="73">
        <f t="shared" si="4"/>
        <v>0</v>
      </c>
      <c r="K23" s="28">
        <f t="shared" si="5"/>
        <v>0</v>
      </c>
      <c r="L23" s="42">
        <f t="shared" si="6"/>
        <v>0</v>
      </c>
      <c r="M23" s="230" t="e">
        <f t="shared" si="1"/>
        <v>#DIV/0!</v>
      </c>
      <c r="N23" s="214" t="e">
        <f t="shared" si="7"/>
        <v>#DIV/0!</v>
      </c>
      <c r="O23" s="223" t="e">
        <f t="shared" si="8"/>
        <v>#DIV/0!</v>
      </c>
      <c r="P23" s="33"/>
      <c r="Q23" s="33"/>
      <c r="R23" s="33"/>
      <c r="S23" s="1"/>
      <c r="T23" s="1"/>
    </row>
    <row r="24" spans="1:20" ht="17.25" customHeight="1">
      <c r="A24" s="13">
        <f t="shared" si="9"/>
        <v>13</v>
      </c>
      <c r="B24" s="266">
        <f>'zał 3a-odczynniki'!B24</f>
        <v>0</v>
      </c>
      <c r="C24" s="191" t="str">
        <f>'zał 3a-odczynniki'!C24</f>
        <v>FSH</v>
      </c>
      <c r="D24" s="174"/>
      <c r="E24" s="259"/>
      <c r="F24" s="165">
        <f>'zał 3a-odczynniki'!L24</f>
        <v>0</v>
      </c>
      <c r="G24" s="162">
        <f>'zał 3a-odczynniki'!M24</f>
        <v>0</v>
      </c>
      <c r="H24" s="128">
        <f t="shared" si="2"/>
        <v>0</v>
      </c>
      <c r="I24" s="19">
        <f t="shared" si="3"/>
        <v>0</v>
      </c>
      <c r="J24" s="73">
        <f t="shared" si="4"/>
        <v>0</v>
      </c>
      <c r="K24" s="28">
        <f t="shared" si="5"/>
        <v>0</v>
      </c>
      <c r="L24" s="42">
        <f t="shared" si="6"/>
        <v>0</v>
      </c>
      <c r="M24" s="230" t="e">
        <f t="shared" si="1"/>
        <v>#DIV/0!</v>
      </c>
      <c r="N24" s="214" t="e">
        <f t="shared" si="7"/>
        <v>#DIV/0!</v>
      </c>
      <c r="O24" s="223" t="e">
        <f t="shared" si="8"/>
        <v>#DIV/0!</v>
      </c>
      <c r="P24" s="33"/>
      <c r="Q24" s="33"/>
      <c r="R24" s="33"/>
      <c r="S24" s="1"/>
      <c r="T24" s="1"/>
    </row>
    <row r="25" spans="1:20" ht="17.25" customHeight="1">
      <c r="A25" s="13">
        <f t="shared" si="9"/>
        <v>14</v>
      </c>
      <c r="B25" s="266">
        <f>'zał 3a-odczynniki'!B25</f>
        <v>0</v>
      </c>
      <c r="C25" s="192" t="str">
        <f>'zał 3a-odczynniki'!C25</f>
        <v>Prolaktyna</v>
      </c>
      <c r="D25" s="175"/>
      <c r="E25" s="259"/>
      <c r="F25" s="165">
        <f>'zał 3a-odczynniki'!L25</f>
        <v>0</v>
      </c>
      <c r="G25" s="162">
        <f>'zał 3a-odczynniki'!M25</f>
        <v>0</v>
      </c>
      <c r="H25" s="128">
        <f t="shared" si="2"/>
        <v>0</v>
      </c>
      <c r="I25" s="19">
        <f t="shared" si="3"/>
        <v>0</v>
      </c>
      <c r="J25" s="73">
        <f t="shared" si="4"/>
        <v>0</v>
      </c>
      <c r="K25" s="28">
        <f t="shared" si="5"/>
        <v>0</v>
      </c>
      <c r="L25" s="42">
        <f t="shared" si="6"/>
        <v>0</v>
      </c>
      <c r="M25" s="230" t="e">
        <f t="shared" si="1"/>
        <v>#DIV/0!</v>
      </c>
      <c r="N25" s="214" t="e">
        <f t="shared" si="7"/>
        <v>#DIV/0!</v>
      </c>
      <c r="O25" s="223" t="e">
        <f t="shared" si="8"/>
        <v>#DIV/0!</v>
      </c>
      <c r="P25" s="33"/>
      <c r="Q25" s="33"/>
      <c r="R25" s="33"/>
      <c r="S25" s="1"/>
      <c r="T25" s="1"/>
    </row>
    <row r="26" spans="1:20" ht="17.25" customHeight="1">
      <c r="A26" s="13">
        <f t="shared" si="9"/>
        <v>15</v>
      </c>
      <c r="B26" s="267">
        <f>'zał 3a-odczynniki'!B26</f>
        <v>0</v>
      </c>
      <c r="C26" s="192" t="str">
        <f>'zał 3a-odczynniki'!C26</f>
        <v>Beta-HCG</v>
      </c>
      <c r="D26" s="175"/>
      <c r="E26" s="259"/>
      <c r="F26" s="165">
        <f>'zał 3a-odczynniki'!L26</f>
        <v>0</v>
      </c>
      <c r="G26" s="162">
        <f>'zał 3a-odczynniki'!M26</f>
        <v>0</v>
      </c>
      <c r="H26" s="128">
        <f t="shared" si="2"/>
        <v>0</v>
      </c>
      <c r="I26" s="19">
        <f t="shared" si="3"/>
        <v>0</v>
      </c>
      <c r="J26" s="73">
        <f t="shared" si="4"/>
        <v>0</v>
      </c>
      <c r="K26" s="28">
        <f t="shared" si="5"/>
        <v>0</v>
      </c>
      <c r="L26" s="42">
        <f t="shared" si="6"/>
        <v>0</v>
      </c>
      <c r="M26" s="230" t="e">
        <f t="shared" si="1"/>
        <v>#DIV/0!</v>
      </c>
      <c r="N26" s="214" t="e">
        <f t="shared" si="7"/>
        <v>#DIV/0!</v>
      </c>
      <c r="O26" s="223" t="e">
        <f t="shared" si="8"/>
        <v>#DIV/0!</v>
      </c>
      <c r="P26" s="33"/>
      <c r="Q26" s="33"/>
      <c r="R26" s="33"/>
      <c r="S26" s="1"/>
      <c r="T26" s="1"/>
    </row>
    <row r="27" spans="1:20" ht="17.25" customHeight="1">
      <c r="A27" s="13">
        <f t="shared" si="9"/>
        <v>16</v>
      </c>
      <c r="B27" s="267">
        <f>'zał 3a-odczynniki'!B27</f>
        <v>0</v>
      </c>
      <c r="C27" s="193" t="str">
        <f>'zał 3a-odczynniki'!C27</f>
        <v>AMH</v>
      </c>
      <c r="D27" s="175"/>
      <c r="E27" s="259"/>
      <c r="F27" s="187">
        <f>'zał 3a-odczynniki'!L27</f>
        <v>0</v>
      </c>
      <c r="G27" s="161">
        <f>'zał 3a-odczynniki'!M27</f>
        <v>0</v>
      </c>
      <c r="H27" s="128">
        <f t="shared" si="2"/>
        <v>0</v>
      </c>
      <c r="I27" s="28">
        <f t="shared" si="3"/>
        <v>0</v>
      </c>
      <c r="J27" s="73">
        <f t="shared" si="4"/>
        <v>0</v>
      </c>
      <c r="K27" s="28">
        <f t="shared" si="5"/>
        <v>0</v>
      </c>
      <c r="L27" s="42">
        <f t="shared" si="6"/>
        <v>0</v>
      </c>
      <c r="M27" s="230" t="e">
        <f t="shared" si="1"/>
        <v>#DIV/0!</v>
      </c>
      <c r="N27" s="214" t="e">
        <f t="shared" si="7"/>
        <v>#DIV/0!</v>
      </c>
      <c r="O27" s="223" t="e">
        <f t="shared" si="8"/>
        <v>#DIV/0!</v>
      </c>
      <c r="P27" s="33"/>
      <c r="Q27" s="33"/>
      <c r="R27" s="33"/>
      <c r="S27" s="1"/>
      <c r="T27" s="1"/>
    </row>
    <row r="28" spans="1:20" ht="17.25" customHeight="1">
      <c r="A28" s="13">
        <f t="shared" si="9"/>
        <v>17</v>
      </c>
      <c r="B28" s="267">
        <f>'zał 3a-odczynniki'!B28</f>
        <v>0</v>
      </c>
      <c r="C28" s="192" t="str">
        <f>'zał 3a-odczynniki'!C28</f>
        <v>PSA</v>
      </c>
      <c r="D28" s="175"/>
      <c r="E28" s="259"/>
      <c r="F28" s="187">
        <f>'zał 3a-odczynniki'!L28</f>
        <v>0</v>
      </c>
      <c r="G28" s="161">
        <f>'zał 3a-odczynniki'!M28</f>
        <v>0</v>
      </c>
      <c r="H28" s="128">
        <f t="shared" si="2"/>
        <v>0</v>
      </c>
      <c r="I28" s="28">
        <f t="shared" si="3"/>
        <v>0</v>
      </c>
      <c r="J28" s="73">
        <f t="shared" si="4"/>
        <v>0</v>
      </c>
      <c r="K28" s="28">
        <f t="shared" si="5"/>
        <v>0</v>
      </c>
      <c r="L28" s="42">
        <f t="shared" si="6"/>
        <v>0</v>
      </c>
      <c r="M28" s="230" t="e">
        <f t="shared" si="1"/>
        <v>#DIV/0!</v>
      </c>
      <c r="N28" s="214" t="e">
        <f t="shared" si="7"/>
        <v>#DIV/0!</v>
      </c>
      <c r="O28" s="223" t="e">
        <f t="shared" si="8"/>
        <v>#DIV/0!</v>
      </c>
      <c r="P28" s="33"/>
      <c r="Q28" s="33"/>
      <c r="R28" s="33"/>
      <c r="S28" s="1"/>
      <c r="T28" s="1"/>
    </row>
    <row r="29" spans="1:20" ht="17.25" customHeight="1">
      <c r="A29" s="13">
        <f t="shared" si="9"/>
        <v>18</v>
      </c>
      <c r="B29" s="267">
        <f>'zał 3a-odczynniki'!B29</f>
        <v>0</v>
      </c>
      <c r="C29" s="192" t="str">
        <f>'zał 3a-odczynniki'!C29</f>
        <v>wolny PSA</v>
      </c>
      <c r="D29" s="175"/>
      <c r="E29" s="259"/>
      <c r="F29" s="165">
        <f>'zał 3a-odczynniki'!L29</f>
        <v>0</v>
      </c>
      <c r="G29" s="162">
        <f>'zał 3a-odczynniki'!M29</f>
        <v>0</v>
      </c>
      <c r="H29" s="128">
        <f t="shared" si="2"/>
        <v>0</v>
      </c>
      <c r="I29" s="19">
        <f t="shared" si="3"/>
        <v>0</v>
      </c>
      <c r="J29" s="73">
        <f t="shared" si="4"/>
        <v>0</v>
      </c>
      <c r="K29" s="28">
        <f t="shared" si="5"/>
        <v>0</v>
      </c>
      <c r="L29" s="42">
        <f t="shared" si="6"/>
        <v>0</v>
      </c>
      <c r="M29" s="230" t="e">
        <f t="shared" si="1"/>
        <v>#DIV/0!</v>
      </c>
      <c r="N29" s="214" t="e">
        <f t="shared" si="7"/>
        <v>#DIV/0!</v>
      </c>
      <c r="O29" s="223" t="e">
        <f t="shared" si="8"/>
        <v>#DIV/0!</v>
      </c>
      <c r="P29" s="33"/>
      <c r="Q29" s="33"/>
      <c r="R29" s="33"/>
      <c r="S29" s="1"/>
      <c r="T29" s="1"/>
    </row>
    <row r="30" spans="1:20" ht="17.25" customHeight="1">
      <c r="A30" s="13">
        <f t="shared" si="9"/>
        <v>19</v>
      </c>
      <c r="B30" s="267">
        <f>'zał 3a-odczynniki'!B30</f>
        <v>0</v>
      </c>
      <c r="C30" s="192" t="str">
        <f>'zał 3a-odczynniki'!C30</f>
        <v>CEA</v>
      </c>
      <c r="D30" s="175"/>
      <c r="E30" s="259"/>
      <c r="F30" s="165">
        <f>'zał 3a-odczynniki'!L30</f>
        <v>0</v>
      </c>
      <c r="G30" s="162">
        <f>'zał 3a-odczynniki'!M30</f>
        <v>0</v>
      </c>
      <c r="H30" s="128">
        <f t="shared" si="2"/>
        <v>0</v>
      </c>
      <c r="I30" s="19">
        <f t="shared" si="3"/>
        <v>0</v>
      </c>
      <c r="J30" s="73">
        <f t="shared" si="4"/>
        <v>0</v>
      </c>
      <c r="K30" s="28">
        <f t="shared" si="5"/>
        <v>0</v>
      </c>
      <c r="L30" s="42">
        <f t="shared" si="6"/>
        <v>0</v>
      </c>
      <c r="M30" s="230" t="e">
        <f t="shared" si="1"/>
        <v>#DIV/0!</v>
      </c>
      <c r="N30" s="214" t="e">
        <f t="shared" si="7"/>
        <v>#DIV/0!</v>
      </c>
      <c r="O30" s="223" t="e">
        <f t="shared" si="8"/>
        <v>#DIV/0!</v>
      </c>
      <c r="P30" s="33"/>
      <c r="Q30" s="33"/>
      <c r="R30" s="33"/>
      <c r="S30" s="1"/>
      <c r="T30" s="1"/>
    </row>
    <row r="31" spans="1:20" ht="17.25" customHeight="1">
      <c r="A31" s="13">
        <f t="shared" si="9"/>
        <v>20</v>
      </c>
      <c r="B31" s="267">
        <f>'zał 3a-odczynniki'!B31</f>
        <v>0</v>
      </c>
      <c r="C31" s="192" t="str">
        <f>'zał 3a-odczynniki'!C31</f>
        <v>AFP</v>
      </c>
      <c r="D31" s="175"/>
      <c r="E31" s="259"/>
      <c r="F31" s="165">
        <f>'zał 3a-odczynniki'!L31</f>
        <v>0</v>
      </c>
      <c r="G31" s="162">
        <f>'zał 3a-odczynniki'!M31</f>
        <v>0</v>
      </c>
      <c r="H31" s="128">
        <f t="shared" si="2"/>
        <v>0</v>
      </c>
      <c r="I31" s="19">
        <f t="shared" si="3"/>
        <v>0</v>
      </c>
      <c r="J31" s="73">
        <f t="shared" si="4"/>
        <v>0</v>
      </c>
      <c r="K31" s="28">
        <f t="shared" si="5"/>
        <v>0</v>
      </c>
      <c r="L31" s="42">
        <f t="shared" si="6"/>
        <v>0</v>
      </c>
      <c r="M31" s="230" t="e">
        <f t="shared" si="1"/>
        <v>#DIV/0!</v>
      </c>
      <c r="N31" s="214" t="e">
        <f t="shared" si="7"/>
        <v>#DIV/0!</v>
      </c>
      <c r="O31" s="223" t="e">
        <f t="shared" si="8"/>
        <v>#DIV/0!</v>
      </c>
      <c r="P31" s="33"/>
      <c r="Q31" s="33"/>
      <c r="R31" s="33"/>
      <c r="S31" s="1"/>
      <c r="T31" s="1"/>
    </row>
    <row r="32" spans="1:20" ht="17.25" customHeight="1">
      <c r="A32" s="13">
        <f t="shared" si="9"/>
        <v>21</v>
      </c>
      <c r="B32" s="267">
        <f>'zał 3a-odczynniki'!B32</f>
        <v>0</v>
      </c>
      <c r="C32" s="192" t="str">
        <f>'zał 3a-odczynniki'!C32</f>
        <v>CA 15-3</v>
      </c>
      <c r="D32" s="175"/>
      <c r="E32" s="259"/>
      <c r="F32" s="165">
        <f>'zał 3a-odczynniki'!L32</f>
        <v>0</v>
      </c>
      <c r="G32" s="162">
        <f>'zał 3a-odczynniki'!M32</f>
        <v>0</v>
      </c>
      <c r="H32" s="128">
        <f t="shared" si="2"/>
        <v>0</v>
      </c>
      <c r="I32" s="19">
        <f t="shared" si="3"/>
        <v>0</v>
      </c>
      <c r="J32" s="73">
        <f t="shared" si="4"/>
        <v>0</v>
      </c>
      <c r="K32" s="28">
        <f t="shared" si="5"/>
        <v>0</v>
      </c>
      <c r="L32" s="42">
        <f t="shared" si="6"/>
        <v>0</v>
      </c>
      <c r="M32" s="230" t="e">
        <f t="shared" si="1"/>
        <v>#DIV/0!</v>
      </c>
      <c r="N32" s="214" t="e">
        <f t="shared" si="7"/>
        <v>#DIV/0!</v>
      </c>
      <c r="O32" s="223" t="e">
        <f t="shared" si="8"/>
        <v>#DIV/0!</v>
      </c>
      <c r="P32" s="33"/>
      <c r="Q32" s="33"/>
      <c r="R32" s="33"/>
      <c r="S32" s="1"/>
      <c r="T32" s="1"/>
    </row>
    <row r="33" spans="1:20" ht="17.25" customHeight="1">
      <c r="A33" s="13">
        <f t="shared" si="9"/>
        <v>22</v>
      </c>
      <c r="B33" s="267">
        <f>'zał 3a-odczynniki'!B33</f>
        <v>0</v>
      </c>
      <c r="C33" s="192" t="str">
        <f>'zał 3a-odczynniki'!C33</f>
        <v>CA 19-9</v>
      </c>
      <c r="D33" s="175"/>
      <c r="E33" s="259"/>
      <c r="F33" s="165">
        <f>'zał 3a-odczynniki'!L33</f>
        <v>0</v>
      </c>
      <c r="G33" s="162">
        <f>'zał 3a-odczynniki'!M33</f>
        <v>0</v>
      </c>
      <c r="H33" s="128">
        <f t="shared" si="2"/>
        <v>0</v>
      </c>
      <c r="I33" s="19">
        <f t="shared" si="3"/>
        <v>0</v>
      </c>
      <c r="J33" s="73">
        <f t="shared" si="4"/>
        <v>0</v>
      </c>
      <c r="K33" s="28">
        <f t="shared" si="5"/>
        <v>0</v>
      </c>
      <c r="L33" s="42">
        <f t="shared" si="6"/>
        <v>0</v>
      </c>
      <c r="M33" s="230" t="e">
        <f t="shared" si="1"/>
        <v>#DIV/0!</v>
      </c>
      <c r="N33" s="214" t="e">
        <f t="shared" si="7"/>
        <v>#DIV/0!</v>
      </c>
      <c r="O33" s="223" t="e">
        <f t="shared" si="8"/>
        <v>#DIV/0!</v>
      </c>
      <c r="P33" s="33"/>
      <c r="Q33" s="33"/>
      <c r="R33" s="33"/>
      <c r="S33" s="1"/>
      <c r="T33" s="1"/>
    </row>
    <row r="34" spans="1:20" ht="17.25" customHeight="1">
      <c r="A34" s="13">
        <f t="shared" si="9"/>
        <v>23</v>
      </c>
      <c r="B34" s="267">
        <f>'zał 3a-odczynniki'!B34</f>
        <v>0</v>
      </c>
      <c r="C34" s="192" t="str">
        <f>'zał 3a-odczynniki'!C34</f>
        <v>CA 125</v>
      </c>
      <c r="D34" s="175"/>
      <c r="E34" s="259"/>
      <c r="F34" s="187">
        <f>'zał 3a-odczynniki'!L34</f>
        <v>0</v>
      </c>
      <c r="G34" s="161">
        <f>'zał 3a-odczynniki'!M34</f>
        <v>0</v>
      </c>
      <c r="H34" s="128">
        <f t="shared" si="2"/>
        <v>0</v>
      </c>
      <c r="I34" s="28">
        <f t="shared" si="3"/>
        <v>0</v>
      </c>
      <c r="J34" s="73">
        <f t="shared" si="4"/>
        <v>0</v>
      </c>
      <c r="K34" s="28">
        <f t="shared" si="5"/>
        <v>0</v>
      </c>
      <c r="L34" s="42">
        <f t="shared" si="6"/>
        <v>0</v>
      </c>
      <c r="M34" s="230" t="e">
        <f t="shared" si="1"/>
        <v>#DIV/0!</v>
      </c>
      <c r="N34" s="214" t="e">
        <f t="shared" si="7"/>
        <v>#DIV/0!</v>
      </c>
      <c r="O34" s="223" t="e">
        <f t="shared" si="8"/>
        <v>#DIV/0!</v>
      </c>
      <c r="P34" s="33"/>
      <c r="Q34" s="33"/>
      <c r="R34" s="33"/>
      <c r="S34" s="1"/>
      <c r="T34" s="1"/>
    </row>
    <row r="35" spans="1:20" ht="17.25" customHeight="1">
      <c r="A35" s="13">
        <f t="shared" si="9"/>
        <v>24</v>
      </c>
      <c r="B35" s="267">
        <f>'zał 3a-odczynniki'!B35</f>
        <v>0</v>
      </c>
      <c r="C35" s="192" t="str">
        <f>'zał 3a-odczynniki'!C35</f>
        <v>Cyfra 21-1</v>
      </c>
      <c r="D35" s="175"/>
      <c r="E35" s="259"/>
      <c r="F35" s="165">
        <f>'zał 3a-odczynniki'!L35</f>
        <v>0</v>
      </c>
      <c r="G35" s="162">
        <f>'zał 3a-odczynniki'!M35</f>
        <v>0</v>
      </c>
      <c r="H35" s="128">
        <f t="shared" si="2"/>
        <v>0</v>
      </c>
      <c r="I35" s="19">
        <f t="shared" si="3"/>
        <v>0</v>
      </c>
      <c r="J35" s="73">
        <f t="shared" si="4"/>
        <v>0</v>
      </c>
      <c r="K35" s="28">
        <f t="shared" si="5"/>
        <v>0</v>
      </c>
      <c r="L35" s="42">
        <f t="shared" si="6"/>
        <v>0</v>
      </c>
      <c r="M35" s="230" t="e">
        <f t="shared" si="1"/>
        <v>#DIV/0!</v>
      </c>
      <c r="N35" s="214" t="e">
        <f t="shared" si="7"/>
        <v>#DIV/0!</v>
      </c>
      <c r="O35" s="223" t="e">
        <f t="shared" si="8"/>
        <v>#DIV/0!</v>
      </c>
      <c r="P35" s="33"/>
      <c r="Q35" s="33"/>
      <c r="R35" s="33"/>
      <c r="S35" s="1"/>
      <c r="T35" s="1"/>
    </row>
    <row r="36" spans="1:20" ht="17.25" customHeight="1">
      <c r="A36" s="13">
        <f t="shared" si="9"/>
        <v>25</v>
      </c>
      <c r="B36" s="266">
        <f>'zał 3a-odczynniki'!B36</f>
        <v>0</v>
      </c>
      <c r="C36" s="191" t="str">
        <f>'zał 3a-odczynniki'!C36</f>
        <v>HE 4</v>
      </c>
      <c r="D36" s="174"/>
      <c r="E36" s="259"/>
      <c r="F36" s="165">
        <f>'zał 3a-odczynniki'!L36</f>
        <v>0</v>
      </c>
      <c r="G36" s="162">
        <f>'zał 3a-odczynniki'!M36</f>
        <v>0</v>
      </c>
      <c r="H36" s="128">
        <f t="shared" si="2"/>
        <v>0</v>
      </c>
      <c r="I36" s="19">
        <f t="shared" si="3"/>
        <v>0</v>
      </c>
      <c r="J36" s="73">
        <f t="shared" si="4"/>
        <v>0</v>
      </c>
      <c r="K36" s="28">
        <f t="shared" si="5"/>
        <v>0</v>
      </c>
      <c r="L36" s="42">
        <f t="shared" si="6"/>
        <v>0</v>
      </c>
      <c r="M36" s="230" t="e">
        <f t="shared" si="1"/>
        <v>#DIV/0!</v>
      </c>
      <c r="N36" s="214" t="e">
        <f t="shared" si="7"/>
        <v>#DIV/0!</v>
      </c>
      <c r="O36" s="223" t="e">
        <f t="shared" si="8"/>
        <v>#DIV/0!</v>
      </c>
      <c r="P36" s="33"/>
      <c r="Q36" s="33"/>
      <c r="R36" s="33"/>
      <c r="S36" s="1"/>
      <c r="T36" s="1"/>
    </row>
    <row r="37" spans="1:20" ht="17.25" customHeight="1">
      <c r="A37" s="13">
        <f t="shared" si="9"/>
        <v>26</v>
      </c>
      <c r="B37" s="267">
        <f>'zał 3a-odczynniki'!B37</f>
        <v>0</v>
      </c>
      <c r="C37" s="192" t="str">
        <f>'zał 3a-odczynniki'!C37</f>
        <v>Ferrytyna</v>
      </c>
      <c r="D37" s="175"/>
      <c r="E37" s="259"/>
      <c r="F37" s="165">
        <f>'zał 3a-odczynniki'!L37</f>
        <v>0</v>
      </c>
      <c r="G37" s="162">
        <f>'zał 3a-odczynniki'!M37</f>
        <v>0</v>
      </c>
      <c r="H37" s="128">
        <f t="shared" si="2"/>
        <v>0</v>
      </c>
      <c r="I37" s="19">
        <f t="shared" si="3"/>
        <v>0</v>
      </c>
      <c r="J37" s="73">
        <f t="shared" si="4"/>
        <v>0</v>
      </c>
      <c r="K37" s="28">
        <f t="shared" si="5"/>
        <v>0</v>
      </c>
      <c r="L37" s="42">
        <f t="shared" si="6"/>
        <v>0</v>
      </c>
      <c r="M37" s="230" t="e">
        <f t="shared" si="1"/>
        <v>#DIV/0!</v>
      </c>
      <c r="N37" s="214" t="e">
        <f t="shared" si="7"/>
        <v>#DIV/0!</v>
      </c>
      <c r="O37" s="223" t="e">
        <f t="shared" si="8"/>
        <v>#DIV/0!</v>
      </c>
      <c r="P37" s="33"/>
      <c r="Q37" s="33"/>
      <c r="R37" s="33"/>
      <c r="S37" s="1"/>
      <c r="T37" s="1"/>
    </row>
    <row r="38" spans="1:20" ht="17.25" customHeight="1">
      <c r="A38" s="13">
        <f t="shared" si="9"/>
        <v>27</v>
      </c>
      <c r="B38" s="267">
        <f>'zał 3a-odczynniki'!B38</f>
        <v>0</v>
      </c>
      <c r="C38" s="194" t="str">
        <f>'zał 3a-odczynniki'!C38</f>
        <v>Witamina B 12</v>
      </c>
      <c r="D38" s="175"/>
      <c r="E38" s="259"/>
      <c r="F38" s="165">
        <f>'zał 3a-odczynniki'!L38</f>
        <v>0</v>
      </c>
      <c r="G38" s="162">
        <f>'zał 3a-odczynniki'!M38</f>
        <v>0</v>
      </c>
      <c r="H38" s="128">
        <f t="shared" si="2"/>
        <v>0</v>
      </c>
      <c r="I38" s="19">
        <f t="shared" si="3"/>
        <v>0</v>
      </c>
      <c r="J38" s="73">
        <f t="shared" si="4"/>
        <v>0</v>
      </c>
      <c r="K38" s="28">
        <f t="shared" si="5"/>
        <v>0</v>
      </c>
      <c r="L38" s="42">
        <f t="shared" si="6"/>
        <v>0</v>
      </c>
      <c r="M38" s="230" t="e">
        <f t="shared" si="1"/>
        <v>#DIV/0!</v>
      </c>
      <c r="N38" s="214" t="e">
        <f t="shared" si="7"/>
        <v>#DIV/0!</v>
      </c>
      <c r="O38" s="223" t="e">
        <f t="shared" si="8"/>
        <v>#DIV/0!</v>
      </c>
      <c r="P38" s="33"/>
      <c r="Q38" s="33"/>
      <c r="R38" s="33"/>
      <c r="S38" s="1"/>
      <c r="T38" s="1"/>
    </row>
    <row r="39" spans="1:20" ht="17.25" customHeight="1">
      <c r="A39" s="13">
        <f t="shared" si="9"/>
        <v>28</v>
      </c>
      <c r="B39" s="267">
        <f>'zał 3a-odczynniki'!B39</f>
        <v>0</v>
      </c>
      <c r="C39" s="192" t="str">
        <f>'zał 3a-odczynniki'!C39</f>
        <v>Witamina D </v>
      </c>
      <c r="D39" s="175"/>
      <c r="E39" s="259"/>
      <c r="F39" s="165">
        <f>'zał 3a-odczynniki'!L39</f>
        <v>0</v>
      </c>
      <c r="G39" s="162">
        <f>'zał 3a-odczynniki'!M39</f>
        <v>0</v>
      </c>
      <c r="H39" s="128">
        <f t="shared" si="2"/>
        <v>0</v>
      </c>
      <c r="I39" s="19">
        <f t="shared" si="3"/>
        <v>0</v>
      </c>
      <c r="J39" s="73">
        <f t="shared" si="4"/>
        <v>0</v>
      </c>
      <c r="K39" s="28">
        <f t="shared" si="5"/>
        <v>0</v>
      </c>
      <c r="L39" s="42">
        <f t="shared" si="6"/>
        <v>0</v>
      </c>
      <c r="M39" s="230" t="e">
        <f t="shared" si="1"/>
        <v>#DIV/0!</v>
      </c>
      <c r="N39" s="214" t="e">
        <f t="shared" si="7"/>
        <v>#DIV/0!</v>
      </c>
      <c r="O39" s="223" t="e">
        <f t="shared" si="8"/>
        <v>#DIV/0!</v>
      </c>
      <c r="P39" s="33"/>
      <c r="Q39" s="33"/>
      <c r="R39" s="33"/>
      <c r="S39" s="1"/>
      <c r="T39" s="1"/>
    </row>
    <row r="40" spans="1:20" ht="17.25" customHeight="1">
      <c r="A40" s="13">
        <f t="shared" si="9"/>
        <v>29</v>
      </c>
      <c r="B40" s="267">
        <f>'zał 3a-odczynniki'!B40</f>
        <v>0</v>
      </c>
      <c r="C40" s="192" t="str">
        <f>'zał 3a-odczynniki'!C40</f>
        <v>C-Peptyd</v>
      </c>
      <c r="D40" s="175"/>
      <c r="E40" s="259"/>
      <c r="F40" s="165">
        <f>'zał 3a-odczynniki'!L40</f>
        <v>0</v>
      </c>
      <c r="G40" s="162">
        <f>'zał 3a-odczynniki'!M40</f>
        <v>0</v>
      </c>
      <c r="H40" s="128">
        <f t="shared" si="2"/>
        <v>0</v>
      </c>
      <c r="I40" s="19">
        <f t="shared" si="3"/>
        <v>0</v>
      </c>
      <c r="J40" s="73">
        <f t="shared" si="4"/>
        <v>0</v>
      </c>
      <c r="K40" s="28">
        <f t="shared" si="5"/>
        <v>0</v>
      </c>
      <c r="L40" s="42">
        <f t="shared" si="6"/>
        <v>0</v>
      </c>
      <c r="M40" s="230" t="e">
        <f t="shared" si="1"/>
        <v>#DIV/0!</v>
      </c>
      <c r="N40" s="214" t="e">
        <f t="shared" si="7"/>
        <v>#DIV/0!</v>
      </c>
      <c r="O40" s="223" t="e">
        <f t="shared" si="8"/>
        <v>#DIV/0!</v>
      </c>
      <c r="P40" s="33"/>
      <c r="Q40" s="33"/>
      <c r="R40" s="33"/>
      <c r="S40" s="1"/>
      <c r="T40" s="1"/>
    </row>
    <row r="41" spans="1:20" ht="17.25" customHeight="1">
      <c r="A41" s="13">
        <f t="shared" si="9"/>
        <v>30</v>
      </c>
      <c r="B41" s="267">
        <f>'zał 3a-odczynniki'!B41</f>
        <v>0</v>
      </c>
      <c r="C41" s="192" t="str">
        <f>'zał 3a-odczynniki'!C41</f>
        <v>Insulina</v>
      </c>
      <c r="D41" s="175"/>
      <c r="E41" s="259"/>
      <c r="F41" s="165">
        <f>'zał 3a-odczynniki'!L41</f>
        <v>0</v>
      </c>
      <c r="G41" s="162">
        <f>'zał 3a-odczynniki'!M41</f>
        <v>0</v>
      </c>
      <c r="H41" s="128">
        <f t="shared" si="2"/>
        <v>0</v>
      </c>
      <c r="I41" s="19">
        <f t="shared" si="3"/>
        <v>0</v>
      </c>
      <c r="J41" s="73">
        <f t="shared" si="4"/>
        <v>0</v>
      </c>
      <c r="K41" s="28">
        <f t="shared" si="5"/>
        <v>0</v>
      </c>
      <c r="L41" s="42">
        <f t="shared" si="6"/>
        <v>0</v>
      </c>
      <c r="M41" s="230" t="e">
        <f t="shared" si="1"/>
        <v>#DIV/0!</v>
      </c>
      <c r="N41" s="214" t="e">
        <f t="shared" si="7"/>
        <v>#DIV/0!</v>
      </c>
      <c r="O41" s="223" t="e">
        <f t="shared" si="8"/>
        <v>#DIV/0!</v>
      </c>
      <c r="P41" s="33"/>
      <c r="Q41" s="33"/>
      <c r="R41" s="33"/>
      <c r="S41" s="1"/>
      <c r="T41" s="1"/>
    </row>
    <row r="42" spans="1:20" ht="17.25" customHeight="1">
      <c r="A42" s="13">
        <f t="shared" si="9"/>
        <v>31</v>
      </c>
      <c r="B42" s="267">
        <f>'zał 3a-odczynniki'!B42</f>
        <v>0</v>
      </c>
      <c r="C42" s="192" t="str">
        <f>'zał 3a-odczynniki'!C42</f>
        <v>Troponina T (metoda wysokoczuła)</v>
      </c>
      <c r="D42" s="175"/>
      <c r="E42" s="259"/>
      <c r="F42" s="165">
        <f>'zał 3a-odczynniki'!L42</f>
        <v>0</v>
      </c>
      <c r="G42" s="162">
        <f>'zał 3a-odczynniki'!M42</f>
        <v>0</v>
      </c>
      <c r="H42" s="128">
        <f t="shared" si="2"/>
        <v>0</v>
      </c>
      <c r="I42" s="19">
        <f t="shared" si="3"/>
        <v>0</v>
      </c>
      <c r="J42" s="73">
        <f t="shared" si="4"/>
        <v>0</v>
      </c>
      <c r="K42" s="28">
        <f t="shared" si="5"/>
        <v>0</v>
      </c>
      <c r="L42" s="42">
        <f t="shared" si="6"/>
        <v>0</v>
      </c>
      <c r="M42" s="230" t="e">
        <f t="shared" si="1"/>
        <v>#DIV/0!</v>
      </c>
      <c r="N42" s="214" t="e">
        <f t="shared" si="7"/>
        <v>#DIV/0!</v>
      </c>
      <c r="O42" s="223" t="e">
        <f t="shared" si="8"/>
        <v>#DIV/0!</v>
      </c>
      <c r="P42" s="33"/>
      <c r="Q42" s="33"/>
      <c r="R42" s="33"/>
      <c r="S42" s="1"/>
      <c r="T42" s="1"/>
    </row>
    <row r="43" spans="1:20" ht="17.25" customHeight="1">
      <c r="A43" s="13">
        <f t="shared" si="9"/>
        <v>32</v>
      </c>
      <c r="B43" s="267">
        <f>'zał 3a-odczynniki'!B43</f>
        <v>0</v>
      </c>
      <c r="C43" s="192" t="str">
        <f>'zał 3a-odczynniki'!C43</f>
        <v>NT-ProBNP</v>
      </c>
      <c r="D43" s="175"/>
      <c r="E43" s="259"/>
      <c r="F43" s="165">
        <f>'zał 3a-odczynniki'!L43</f>
        <v>0</v>
      </c>
      <c r="G43" s="162">
        <f>'zał 3a-odczynniki'!M43</f>
        <v>0</v>
      </c>
      <c r="H43" s="128">
        <f t="shared" si="2"/>
        <v>0</v>
      </c>
      <c r="I43" s="19">
        <f t="shared" si="3"/>
        <v>0</v>
      </c>
      <c r="J43" s="73">
        <f t="shared" si="4"/>
        <v>0</v>
      </c>
      <c r="K43" s="28">
        <f t="shared" si="5"/>
        <v>0</v>
      </c>
      <c r="L43" s="42">
        <f t="shared" si="6"/>
        <v>0</v>
      </c>
      <c r="M43" s="230" t="e">
        <f t="shared" si="1"/>
        <v>#DIV/0!</v>
      </c>
      <c r="N43" s="214" t="e">
        <f t="shared" si="7"/>
        <v>#DIV/0!</v>
      </c>
      <c r="O43" s="223" t="e">
        <f t="shared" si="8"/>
        <v>#DIV/0!</v>
      </c>
      <c r="P43" s="33"/>
      <c r="Q43" s="33"/>
      <c r="R43" s="33"/>
      <c r="S43" s="1"/>
      <c r="T43" s="1"/>
    </row>
    <row r="44" spans="1:20" ht="17.25" customHeight="1">
      <c r="A44" s="13">
        <f t="shared" si="9"/>
        <v>33</v>
      </c>
      <c r="B44" s="267">
        <f>'zał 3a-odczynniki'!B44</f>
        <v>0</v>
      </c>
      <c r="C44" s="192" t="str">
        <f>'zał 3a-odczynniki'!C44</f>
        <v>Prokalcytonina</v>
      </c>
      <c r="D44" s="175"/>
      <c r="E44" s="259"/>
      <c r="F44" s="165">
        <f>'zał 3a-odczynniki'!L44</f>
        <v>0</v>
      </c>
      <c r="G44" s="162">
        <f>'zał 3a-odczynniki'!M44</f>
        <v>0</v>
      </c>
      <c r="H44" s="128">
        <f t="shared" si="2"/>
        <v>0</v>
      </c>
      <c r="I44" s="19">
        <f t="shared" si="3"/>
        <v>0</v>
      </c>
      <c r="J44" s="73">
        <f t="shared" si="4"/>
        <v>0</v>
      </c>
      <c r="K44" s="28">
        <f t="shared" si="5"/>
        <v>0</v>
      </c>
      <c r="L44" s="42">
        <f t="shared" si="6"/>
        <v>0</v>
      </c>
      <c r="M44" s="230" t="e">
        <f t="shared" si="1"/>
        <v>#DIV/0!</v>
      </c>
      <c r="N44" s="214" t="e">
        <f t="shared" si="7"/>
        <v>#DIV/0!</v>
      </c>
      <c r="O44" s="223" t="e">
        <f t="shared" si="8"/>
        <v>#DIV/0!</v>
      </c>
      <c r="P44" s="33"/>
      <c r="Q44" s="33"/>
      <c r="R44" s="33"/>
      <c r="S44" s="1"/>
      <c r="T44" s="1"/>
    </row>
    <row r="45" spans="1:20" ht="17.25" customHeight="1">
      <c r="A45" s="13">
        <f t="shared" si="9"/>
        <v>34</v>
      </c>
      <c r="B45" s="267">
        <f>'zał 3a-odczynniki'!B45</f>
        <v>0</v>
      </c>
      <c r="C45" s="192" t="str">
        <f>'zał 3a-odczynniki'!C45</f>
        <v>Interleukina 6</v>
      </c>
      <c r="D45" s="175"/>
      <c r="E45" s="259"/>
      <c r="F45" s="165">
        <f>'zał 3a-odczynniki'!L45</f>
        <v>0</v>
      </c>
      <c r="G45" s="162">
        <f>'zał 3a-odczynniki'!M45</f>
        <v>0</v>
      </c>
      <c r="H45" s="128">
        <f t="shared" si="2"/>
        <v>0</v>
      </c>
      <c r="I45" s="19">
        <f t="shared" si="3"/>
        <v>0</v>
      </c>
      <c r="J45" s="73">
        <f t="shared" si="4"/>
        <v>0</v>
      </c>
      <c r="K45" s="28">
        <f t="shared" si="5"/>
        <v>0</v>
      </c>
      <c r="L45" s="42">
        <f t="shared" si="6"/>
        <v>0</v>
      </c>
      <c r="M45" s="230" t="e">
        <f t="shared" si="1"/>
        <v>#DIV/0!</v>
      </c>
      <c r="N45" s="214" t="e">
        <f t="shared" si="7"/>
        <v>#DIV/0!</v>
      </c>
      <c r="O45" s="223" t="e">
        <f t="shared" si="8"/>
        <v>#DIV/0!</v>
      </c>
      <c r="P45" s="33"/>
      <c r="Q45" s="33"/>
      <c r="R45" s="33"/>
      <c r="S45" s="1"/>
      <c r="T45" s="1"/>
    </row>
    <row r="46" spans="1:20" ht="17.25" customHeight="1">
      <c r="A46" s="13">
        <f t="shared" si="9"/>
        <v>35</v>
      </c>
      <c r="B46" s="267">
        <f>'zał 3a-odczynniki'!B46</f>
        <v>0</v>
      </c>
      <c r="C46" s="192" t="str">
        <f>'zał 3a-odczynniki'!C46</f>
        <v>IgE całkowite</v>
      </c>
      <c r="D46" s="175"/>
      <c r="E46" s="259"/>
      <c r="F46" s="165">
        <f>'zał 3a-odczynniki'!L46</f>
        <v>0</v>
      </c>
      <c r="G46" s="162">
        <f>'zał 3a-odczynniki'!M46</f>
        <v>0</v>
      </c>
      <c r="H46" s="128">
        <f t="shared" si="2"/>
        <v>0</v>
      </c>
      <c r="I46" s="19">
        <f t="shared" si="3"/>
        <v>0</v>
      </c>
      <c r="J46" s="73">
        <f t="shared" si="4"/>
        <v>0</v>
      </c>
      <c r="K46" s="28">
        <f t="shared" si="5"/>
        <v>0</v>
      </c>
      <c r="L46" s="42">
        <f t="shared" si="6"/>
        <v>0</v>
      </c>
      <c r="M46" s="230" t="e">
        <f t="shared" si="1"/>
        <v>#DIV/0!</v>
      </c>
      <c r="N46" s="214" t="e">
        <f t="shared" si="7"/>
        <v>#DIV/0!</v>
      </c>
      <c r="O46" s="223" t="e">
        <f t="shared" si="8"/>
        <v>#DIV/0!</v>
      </c>
      <c r="P46" s="33"/>
      <c r="Q46" s="33"/>
      <c r="R46" s="33"/>
      <c r="S46" s="1"/>
      <c r="T46" s="1"/>
    </row>
    <row r="47" spans="1:20" ht="17.25" customHeight="1">
      <c r="A47" s="13">
        <f t="shared" si="9"/>
        <v>36</v>
      </c>
      <c r="B47" s="267">
        <f>'zał 3a-odczynniki'!B47</f>
        <v>0</v>
      </c>
      <c r="C47" s="192" t="str">
        <f>'zał 3a-odczynniki'!C47</f>
        <v>Rubella IgG</v>
      </c>
      <c r="D47" s="175"/>
      <c r="E47" s="259"/>
      <c r="F47" s="165">
        <f>'zał 3a-odczynniki'!L47</f>
        <v>0</v>
      </c>
      <c r="G47" s="162">
        <f>'zał 3a-odczynniki'!M47</f>
        <v>0</v>
      </c>
      <c r="H47" s="128">
        <f t="shared" si="2"/>
        <v>0</v>
      </c>
      <c r="I47" s="19">
        <f t="shared" si="3"/>
        <v>0</v>
      </c>
      <c r="J47" s="73">
        <f t="shared" si="4"/>
        <v>0</v>
      </c>
      <c r="K47" s="28">
        <f t="shared" si="5"/>
        <v>0</v>
      </c>
      <c r="L47" s="42">
        <f t="shared" si="6"/>
        <v>0</v>
      </c>
      <c r="M47" s="230" t="e">
        <f t="shared" si="1"/>
        <v>#DIV/0!</v>
      </c>
      <c r="N47" s="214" t="e">
        <f t="shared" si="7"/>
        <v>#DIV/0!</v>
      </c>
      <c r="O47" s="223" t="e">
        <f t="shared" si="8"/>
        <v>#DIV/0!</v>
      </c>
      <c r="P47" s="33"/>
      <c r="Q47" s="33"/>
      <c r="R47" s="33"/>
      <c r="S47" s="1"/>
      <c r="T47" s="1"/>
    </row>
    <row r="48" spans="1:20" ht="17.25" customHeight="1">
      <c r="A48" s="13">
        <f t="shared" si="9"/>
        <v>37</v>
      </c>
      <c r="B48" s="267">
        <f>'zał 3a-odczynniki'!B48</f>
        <v>0</v>
      </c>
      <c r="C48" s="192" t="str">
        <f>'zał 3a-odczynniki'!C48</f>
        <v>Rubella IgM</v>
      </c>
      <c r="D48" s="175"/>
      <c r="E48" s="259"/>
      <c r="F48" s="165">
        <f>'zał 3a-odczynniki'!L48</f>
        <v>0</v>
      </c>
      <c r="G48" s="162">
        <f>'zał 3a-odczynniki'!M48</f>
        <v>0</v>
      </c>
      <c r="H48" s="128">
        <f t="shared" si="2"/>
        <v>0</v>
      </c>
      <c r="I48" s="19">
        <f t="shared" si="3"/>
        <v>0</v>
      </c>
      <c r="J48" s="73">
        <f t="shared" si="4"/>
        <v>0</v>
      </c>
      <c r="K48" s="28">
        <f t="shared" si="5"/>
        <v>0</v>
      </c>
      <c r="L48" s="42">
        <f t="shared" si="6"/>
        <v>0</v>
      </c>
      <c r="M48" s="230" t="e">
        <f t="shared" si="1"/>
        <v>#DIV/0!</v>
      </c>
      <c r="N48" s="214" t="e">
        <f t="shared" si="7"/>
        <v>#DIV/0!</v>
      </c>
      <c r="O48" s="223" t="e">
        <f t="shared" si="8"/>
        <v>#DIV/0!</v>
      </c>
      <c r="P48" s="33"/>
      <c r="Q48" s="33"/>
      <c r="R48" s="33"/>
      <c r="S48" s="1"/>
      <c r="T48" s="1"/>
    </row>
    <row r="49" spans="1:20" ht="17.25" customHeight="1">
      <c r="A49" s="13">
        <f t="shared" si="9"/>
        <v>38</v>
      </c>
      <c r="B49" s="267">
        <f>'zał 3a-odczynniki'!B49</f>
        <v>0</v>
      </c>
      <c r="C49" s="192" t="str">
        <f>'zał 3a-odczynniki'!C49</f>
        <v>Toxo IgG</v>
      </c>
      <c r="D49" s="175"/>
      <c r="E49" s="259"/>
      <c r="F49" s="165">
        <f>'zał 3a-odczynniki'!L49</f>
        <v>0</v>
      </c>
      <c r="G49" s="162">
        <f>'zał 3a-odczynniki'!M49</f>
        <v>0</v>
      </c>
      <c r="H49" s="128">
        <f t="shared" si="2"/>
        <v>0</v>
      </c>
      <c r="I49" s="19">
        <f t="shared" si="3"/>
        <v>0</v>
      </c>
      <c r="J49" s="73">
        <f t="shared" si="4"/>
        <v>0</v>
      </c>
      <c r="K49" s="28">
        <f t="shared" si="5"/>
        <v>0</v>
      </c>
      <c r="L49" s="42">
        <f t="shared" si="6"/>
        <v>0</v>
      </c>
      <c r="M49" s="230" t="e">
        <f t="shared" si="1"/>
        <v>#DIV/0!</v>
      </c>
      <c r="N49" s="214" t="e">
        <f t="shared" si="7"/>
        <v>#DIV/0!</v>
      </c>
      <c r="O49" s="223" t="e">
        <f t="shared" si="8"/>
        <v>#DIV/0!</v>
      </c>
      <c r="P49" s="33"/>
      <c r="Q49" s="33"/>
      <c r="R49" s="33"/>
      <c r="S49" s="1"/>
      <c r="T49" s="1"/>
    </row>
    <row r="50" spans="1:20" ht="17.25" customHeight="1">
      <c r="A50" s="13">
        <f t="shared" si="9"/>
        <v>39</v>
      </c>
      <c r="B50" s="267">
        <f>'zał 3a-odczynniki'!B50</f>
        <v>0</v>
      </c>
      <c r="C50" s="192" t="str">
        <f>'zał 3a-odczynniki'!C50</f>
        <v>Toxo IgM</v>
      </c>
      <c r="D50" s="175"/>
      <c r="E50" s="259"/>
      <c r="F50" s="165">
        <f>'zał 3a-odczynniki'!L50</f>
        <v>0</v>
      </c>
      <c r="G50" s="162">
        <f>'zał 3a-odczynniki'!M50</f>
        <v>0</v>
      </c>
      <c r="H50" s="128">
        <f t="shared" si="2"/>
        <v>0</v>
      </c>
      <c r="I50" s="19">
        <f t="shared" si="3"/>
        <v>0</v>
      </c>
      <c r="J50" s="73">
        <f t="shared" si="4"/>
        <v>0</v>
      </c>
      <c r="K50" s="28">
        <f t="shared" si="5"/>
        <v>0</v>
      </c>
      <c r="L50" s="42">
        <f t="shared" si="6"/>
        <v>0</v>
      </c>
      <c r="M50" s="429" t="e">
        <f t="shared" si="1"/>
        <v>#DIV/0!</v>
      </c>
      <c r="N50" s="418" t="e">
        <f t="shared" si="7"/>
        <v>#DIV/0!</v>
      </c>
      <c r="O50" s="223" t="e">
        <f t="shared" si="8"/>
        <v>#DIV/0!</v>
      </c>
      <c r="P50" s="33"/>
      <c r="Q50" s="33"/>
      <c r="R50" s="33"/>
      <c r="S50" s="1"/>
      <c r="T50" s="1"/>
    </row>
    <row r="51" spans="1:20" ht="17.25" customHeight="1">
      <c r="A51" s="13">
        <f t="shared" si="9"/>
        <v>40</v>
      </c>
      <c r="B51" s="267">
        <f>'zał 3a-odczynniki'!B51</f>
        <v>0</v>
      </c>
      <c r="C51" s="192" t="str">
        <f>'zał 3a-odczynniki'!C51</f>
        <v>CMV IgG</v>
      </c>
      <c r="D51" s="175"/>
      <c r="E51" s="259"/>
      <c r="F51" s="165">
        <f>'zał 3a-odczynniki'!L51</f>
        <v>0</v>
      </c>
      <c r="G51" s="162">
        <f>'zał 3a-odczynniki'!M51</f>
        <v>0</v>
      </c>
      <c r="H51" s="128">
        <f t="shared" si="2"/>
        <v>0</v>
      </c>
      <c r="I51" s="19">
        <f t="shared" si="3"/>
        <v>0</v>
      </c>
      <c r="J51" s="73">
        <f t="shared" si="4"/>
        <v>0</v>
      </c>
      <c r="K51" s="28">
        <f t="shared" si="5"/>
        <v>0</v>
      </c>
      <c r="L51" s="42">
        <f t="shared" si="6"/>
        <v>0</v>
      </c>
      <c r="M51" s="429" t="e">
        <f t="shared" si="1"/>
        <v>#DIV/0!</v>
      </c>
      <c r="N51" s="418" t="e">
        <f t="shared" si="7"/>
        <v>#DIV/0!</v>
      </c>
      <c r="O51" s="223" t="e">
        <f t="shared" si="8"/>
        <v>#DIV/0!</v>
      </c>
      <c r="P51" s="33"/>
      <c r="Q51" s="33"/>
      <c r="R51" s="33"/>
      <c r="S51" s="1"/>
      <c r="T51" s="1"/>
    </row>
    <row r="52" spans="1:20" ht="17.25" customHeight="1">
      <c r="A52" s="13">
        <f t="shared" si="9"/>
        <v>41</v>
      </c>
      <c r="B52" s="267">
        <f>'zał 3a-odczynniki'!B52</f>
        <v>0</v>
      </c>
      <c r="C52" s="192" t="str">
        <f>'zał 3a-odczynniki'!C52</f>
        <v>CMV IgM</v>
      </c>
      <c r="D52" s="175"/>
      <c r="E52" s="259"/>
      <c r="F52" s="165">
        <f>'zał 3a-odczynniki'!L52</f>
        <v>0</v>
      </c>
      <c r="G52" s="162">
        <f>'zał 3a-odczynniki'!M52</f>
        <v>0</v>
      </c>
      <c r="H52" s="128">
        <f t="shared" si="2"/>
        <v>0</v>
      </c>
      <c r="I52" s="19">
        <f t="shared" si="3"/>
        <v>0</v>
      </c>
      <c r="J52" s="73">
        <f t="shared" si="4"/>
        <v>0</v>
      </c>
      <c r="K52" s="28">
        <f t="shared" si="5"/>
        <v>0</v>
      </c>
      <c r="L52" s="42">
        <f t="shared" si="6"/>
        <v>0</v>
      </c>
      <c r="M52" s="429" t="e">
        <f t="shared" si="1"/>
        <v>#DIV/0!</v>
      </c>
      <c r="N52" s="418" t="e">
        <f t="shared" si="7"/>
        <v>#DIV/0!</v>
      </c>
      <c r="O52" s="223" t="e">
        <f t="shared" si="8"/>
        <v>#DIV/0!</v>
      </c>
      <c r="P52" s="33"/>
      <c r="Q52" s="33"/>
      <c r="R52" s="33"/>
      <c r="S52" s="1"/>
      <c r="T52" s="1"/>
    </row>
    <row r="53" spans="1:20" ht="17.25" customHeight="1">
      <c r="A53" s="13">
        <f t="shared" si="9"/>
        <v>42</v>
      </c>
      <c r="B53" s="267">
        <f>'zał 3a-odczynniki'!B53</f>
        <v>0</v>
      </c>
      <c r="C53" s="192" t="str">
        <f>'zał 3a-odczynniki'!C53</f>
        <v>HIV Combo</v>
      </c>
      <c r="D53" s="175"/>
      <c r="E53" s="259"/>
      <c r="F53" s="165">
        <f>'zał 3a-odczynniki'!L53</f>
        <v>0</v>
      </c>
      <c r="G53" s="162">
        <f>'zał 3a-odczynniki'!M53</f>
        <v>0</v>
      </c>
      <c r="H53" s="128">
        <f t="shared" si="2"/>
        <v>0</v>
      </c>
      <c r="I53" s="19">
        <f t="shared" si="3"/>
        <v>0</v>
      </c>
      <c r="J53" s="73">
        <f t="shared" si="4"/>
        <v>0</v>
      </c>
      <c r="K53" s="28">
        <f t="shared" si="5"/>
        <v>0</v>
      </c>
      <c r="L53" s="42">
        <f t="shared" si="6"/>
        <v>0</v>
      </c>
      <c r="M53" s="429" t="e">
        <f t="shared" si="1"/>
        <v>#DIV/0!</v>
      </c>
      <c r="N53" s="418" t="e">
        <f t="shared" si="7"/>
        <v>#DIV/0!</v>
      </c>
      <c r="O53" s="223" t="e">
        <f t="shared" si="8"/>
        <v>#DIV/0!</v>
      </c>
      <c r="P53" s="33"/>
      <c r="Q53" s="33"/>
      <c r="R53" s="33"/>
      <c r="S53" s="1"/>
      <c r="T53" s="1"/>
    </row>
    <row r="54" spans="1:20" ht="17.25" customHeight="1">
      <c r="A54" s="13">
        <f t="shared" si="9"/>
        <v>43</v>
      </c>
      <c r="B54" s="267">
        <f>'zał 3a-odczynniki'!B54</f>
        <v>0</v>
      </c>
      <c r="C54" s="192" t="str">
        <f>'zał 3a-odczynniki'!C54</f>
        <v>HBsAg</v>
      </c>
      <c r="D54" s="175"/>
      <c r="E54" s="259"/>
      <c r="F54" s="165">
        <f>'zał 3a-odczynniki'!L54</f>
        <v>0</v>
      </c>
      <c r="G54" s="162">
        <f>'zał 3a-odczynniki'!M54</f>
        <v>0</v>
      </c>
      <c r="H54" s="128">
        <f t="shared" si="2"/>
        <v>0</v>
      </c>
      <c r="I54" s="19">
        <f t="shared" si="3"/>
        <v>0</v>
      </c>
      <c r="J54" s="73">
        <f t="shared" si="4"/>
        <v>0</v>
      </c>
      <c r="K54" s="28">
        <f t="shared" si="5"/>
        <v>0</v>
      </c>
      <c r="L54" s="42">
        <f t="shared" si="6"/>
        <v>0</v>
      </c>
      <c r="M54" s="429" t="e">
        <f t="shared" si="1"/>
        <v>#DIV/0!</v>
      </c>
      <c r="N54" s="418" t="e">
        <f t="shared" si="7"/>
        <v>#DIV/0!</v>
      </c>
      <c r="O54" s="223" t="e">
        <f t="shared" si="8"/>
        <v>#DIV/0!</v>
      </c>
      <c r="P54" s="33"/>
      <c r="Q54" s="33"/>
      <c r="R54" s="33"/>
      <c r="S54" s="1"/>
      <c r="T54" s="1"/>
    </row>
    <row r="55" spans="1:20" ht="17.25" customHeight="1">
      <c r="A55" s="13">
        <f t="shared" si="9"/>
        <v>44</v>
      </c>
      <c r="B55" s="267">
        <f>'zał 3a-odczynniki'!B55</f>
        <v>0</v>
      </c>
      <c r="C55" s="192" t="str">
        <f>'zał 3a-odczynniki'!C55</f>
        <v>HBsAg test potwierdzenia</v>
      </c>
      <c r="D55" s="175"/>
      <c r="E55" s="259"/>
      <c r="F55" s="165">
        <f>'zał 3a-odczynniki'!L55</f>
        <v>0</v>
      </c>
      <c r="G55" s="162">
        <f>'zał 3a-odczynniki'!M55</f>
        <v>0</v>
      </c>
      <c r="H55" s="128">
        <f t="shared" si="2"/>
        <v>0</v>
      </c>
      <c r="I55" s="19">
        <f t="shared" si="3"/>
        <v>0</v>
      </c>
      <c r="J55" s="73">
        <f t="shared" si="4"/>
        <v>0</v>
      </c>
      <c r="K55" s="28">
        <f t="shared" si="5"/>
        <v>0</v>
      </c>
      <c r="L55" s="42">
        <f t="shared" si="6"/>
        <v>0</v>
      </c>
      <c r="M55" s="429" t="e">
        <f t="shared" si="1"/>
        <v>#DIV/0!</v>
      </c>
      <c r="N55" s="418" t="e">
        <f t="shared" si="7"/>
        <v>#DIV/0!</v>
      </c>
      <c r="O55" s="223" t="e">
        <f t="shared" si="8"/>
        <v>#DIV/0!</v>
      </c>
      <c r="P55" s="33"/>
      <c r="Q55" s="33"/>
      <c r="R55" s="33"/>
      <c r="S55" s="1"/>
      <c r="T55" s="1"/>
    </row>
    <row r="56" spans="1:20" ht="17.25" customHeight="1">
      <c r="A56" s="13">
        <f t="shared" si="9"/>
        <v>45</v>
      </c>
      <c r="B56" s="267">
        <f>'zał 3a-odczynniki'!B56</f>
        <v>0</v>
      </c>
      <c r="C56" s="192" t="str">
        <f>'zał 3a-odczynniki'!C56</f>
        <v>Anty-HBs</v>
      </c>
      <c r="D56" s="175"/>
      <c r="E56" s="259"/>
      <c r="F56" s="165">
        <f>'zał 3a-odczynniki'!L56</f>
        <v>0</v>
      </c>
      <c r="G56" s="162">
        <f>'zał 3a-odczynniki'!M56</f>
        <v>0</v>
      </c>
      <c r="H56" s="128">
        <f t="shared" si="2"/>
        <v>0</v>
      </c>
      <c r="I56" s="19">
        <f t="shared" si="3"/>
        <v>0</v>
      </c>
      <c r="J56" s="73">
        <f t="shared" si="4"/>
        <v>0</v>
      </c>
      <c r="K56" s="28">
        <f t="shared" si="5"/>
        <v>0</v>
      </c>
      <c r="L56" s="42">
        <f t="shared" si="6"/>
        <v>0</v>
      </c>
      <c r="M56" s="429" t="e">
        <f t="shared" si="1"/>
        <v>#DIV/0!</v>
      </c>
      <c r="N56" s="418" t="e">
        <f t="shared" si="7"/>
        <v>#DIV/0!</v>
      </c>
      <c r="O56" s="223" t="e">
        <f t="shared" si="8"/>
        <v>#DIV/0!</v>
      </c>
      <c r="P56" s="33"/>
      <c r="Q56" s="33"/>
      <c r="R56" s="33"/>
      <c r="S56" s="1"/>
      <c r="T56" s="1"/>
    </row>
    <row r="57" spans="1:20" ht="17.25" customHeight="1">
      <c r="A57" s="13">
        <f t="shared" si="9"/>
        <v>46</v>
      </c>
      <c r="B57" s="267">
        <f>'zał 3a-odczynniki'!B57</f>
        <v>0</v>
      </c>
      <c r="C57" s="192" t="str">
        <f>'zał 3a-odczynniki'!C57</f>
        <v>Anty-HCV</v>
      </c>
      <c r="D57" s="175"/>
      <c r="E57" s="259"/>
      <c r="F57" s="165">
        <f>'zał 3a-odczynniki'!L57</f>
        <v>0</v>
      </c>
      <c r="G57" s="162">
        <f>'zał 3a-odczynniki'!M57</f>
        <v>0</v>
      </c>
      <c r="H57" s="128">
        <f t="shared" si="2"/>
        <v>0</v>
      </c>
      <c r="I57" s="19">
        <f t="shared" si="3"/>
        <v>0</v>
      </c>
      <c r="J57" s="73">
        <f t="shared" si="4"/>
        <v>0</v>
      </c>
      <c r="K57" s="28">
        <f t="shared" si="5"/>
        <v>0</v>
      </c>
      <c r="L57" s="42">
        <f t="shared" si="6"/>
        <v>0</v>
      </c>
      <c r="M57" s="429" t="e">
        <f t="shared" si="1"/>
        <v>#DIV/0!</v>
      </c>
      <c r="N57" s="418" t="e">
        <f t="shared" si="7"/>
        <v>#DIV/0!</v>
      </c>
      <c r="O57" s="223" t="e">
        <f t="shared" si="8"/>
        <v>#DIV/0!</v>
      </c>
      <c r="P57" s="33"/>
      <c r="Q57" s="33"/>
      <c r="R57" s="33"/>
      <c r="S57" s="1"/>
      <c r="T57" s="1"/>
    </row>
    <row r="58" spans="1:20" ht="17.25" customHeight="1" thickBot="1">
      <c r="A58" s="22">
        <f t="shared" si="9"/>
        <v>47</v>
      </c>
      <c r="B58" s="268">
        <f>'zał 3a-odczynniki'!B58</f>
        <v>0</v>
      </c>
      <c r="C58" s="195" t="str">
        <f>'zał 3a-odczynniki'!C58</f>
        <v>Anty-HBc</v>
      </c>
      <c r="D58" s="121"/>
      <c r="E58" s="260"/>
      <c r="F58" s="130">
        <f>'zał 3a-odczynniki'!L58</f>
        <v>0</v>
      </c>
      <c r="G58" s="163">
        <f>'zał 3a-odczynniki'!M58</f>
        <v>0</v>
      </c>
      <c r="H58" s="131">
        <f t="shared" si="2"/>
        <v>0</v>
      </c>
      <c r="I58" s="20">
        <f t="shared" si="3"/>
        <v>0</v>
      </c>
      <c r="J58" s="74">
        <f t="shared" si="4"/>
        <v>0</v>
      </c>
      <c r="K58" s="69">
        <f t="shared" si="5"/>
        <v>0</v>
      </c>
      <c r="L58" s="70">
        <f t="shared" si="6"/>
        <v>0</v>
      </c>
      <c r="M58" s="231" t="e">
        <f t="shared" si="1"/>
        <v>#DIV/0!</v>
      </c>
      <c r="N58" s="212" t="e">
        <f t="shared" si="7"/>
        <v>#DIV/0!</v>
      </c>
      <c r="O58" s="223" t="e">
        <f t="shared" si="8"/>
        <v>#DIV/0!</v>
      </c>
      <c r="P58" s="33"/>
      <c r="Q58" s="33"/>
      <c r="R58" s="33"/>
      <c r="S58" s="1"/>
      <c r="T58" s="1"/>
    </row>
    <row r="59" spans="1:20" ht="17.25" customHeight="1" thickBot="1">
      <c r="A59" s="180"/>
      <c r="B59" s="182"/>
      <c r="C59" s="182"/>
      <c r="D59" s="182"/>
      <c r="E59" s="135"/>
      <c r="F59" s="144"/>
      <c r="G59" s="144"/>
      <c r="H59" s="144"/>
      <c r="I59" s="148" t="s">
        <v>92</v>
      </c>
      <c r="J59" s="275">
        <f>SUM(J12:J58)</f>
        <v>0</v>
      </c>
      <c r="K59" s="276">
        <f>SUM(K12:K58)</f>
        <v>0</v>
      </c>
      <c r="L59" s="277">
        <f>SUM(L12:L58)</f>
        <v>0</v>
      </c>
      <c r="M59" s="430" t="e">
        <f>SUM(M12:M58)</f>
        <v>#DIV/0!</v>
      </c>
      <c r="N59" s="114"/>
      <c r="O59" s="223" t="e">
        <f>SUM(O12:O58)</f>
        <v>#DIV/0!</v>
      </c>
      <c r="P59" s="33"/>
      <c r="Q59" s="33"/>
      <c r="R59" s="33"/>
      <c r="S59" s="16"/>
      <c r="T59" s="1"/>
    </row>
    <row r="60" spans="1:20" ht="17.25" customHeight="1">
      <c r="A60" s="569" t="s">
        <v>124</v>
      </c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49"/>
      <c r="N60" s="549"/>
      <c r="O60" s="223" t="e">
        <f>O59-L126</f>
        <v>#DIV/0!</v>
      </c>
      <c r="P60" s="33"/>
      <c r="Q60" s="33"/>
      <c r="R60" s="33"/>
      <c r="S60" s="16"/>
      <c r="T60" s="1"/>
    </row>
    <row r="61" spans="1:20" ht="17.25" customHeight="1">
      <c r="A61" s="274">
        <v>1</v>
      </c>
      <c r="B61" s="267">
        <f>'zał 3a-odczynniki'!B61</f>
        <v>0</v>
      </c>
      <c r="C61" s="192">
        <f>'zał 3a-odczynniki'!C61</f>
        <v>0</v>
      </c>
      <c r="D61" s="287" t="s">
        <v>26</v>
      </c>
      <c r="E61" s="284"/>
      <c r="F61" s="285">
        <f>'zał 3a-odczynniki'!L61</f>
        <v>0</v>
      </c>
      <c r="G61" s="286">
        <f>'zał 3a-odczynniki'!M61</f>
        <v>0</v>
      </c>
      <c r="H61" s="285">
        <f>F61*G61</f>
        <v>0</v>
      </c>
      <c r="I61" s="19">
        <f>F61+H61</f>
        <v>0</v>
      </c>
      <c r="J61" s="19">
        <f>E61*F61</f>
        <v>0</v>
      </c>
      <c r="K61" s="19">
        <f>E61*H61</f>
        <v>0</v>
      </c>
      <c r="L61" s="19">
        <f>J61+K61</f>
        <v>0</v>
      </c>
      <c r="M61" s="132"/>
      <c r="N61" s="115"/>
      <c r="O61" s="223"/>
      <c r="P61" s="33"/>
      <c r="Q61" s="33"/>
      <c r="R61" s="33"/>
      <c r="S61" s="16"/>
      <c r="T61" s="1"/>
    </row>
    <row r="62" spans="1:20" ht="17.25" customHeight="1">
      <c r="A62" s="274">
        <v>2</v>
      </c>
      <c r="B62" s="267">
        <f>'zał 3a-odczynniki'!B62</f>
        <v>0</v>
      </c>
      <c r="C62" s="192">
        <f>'zał 3a-odczynniki'!C62</f>
        <v>0</v>
      </c>
      <c r="D62" s="287" t="s">
        <v>26</v>
      </c>
      <c r="E62" s="284"/>
      <c r="F62" s="285">
        <f>'zał 3a-odczynniki'!L62</f>
        <v>0</v>
      </c>
      <c r="G62" s="286">
        <f>'zał 3a-odczynniki'!M62</f>
        <v>0</v>
      </c>
      <c r="H62" s="285">
        <f aca="true" t="shared" si="10" ref="H62:H90">F62*G62</f>
        <v>0</v>
      </c>
      <c r="I62" s="19">
        <f aca="true" t="shared" si="11" ref="I62:I90">F62+H62</f>
        <v>0</v>
      </c>
      <c r="J62" s="19">
        <f aca="true" t="shared" si="12" ref="J62:J90">E62*F62</f>
        <v>0</v>
      </c>
      <c r="K62" s="19">
        <f aca="true" t="shared" si="13" ref="K62:K90">E62*H62</f>
        <v>0</v>
      </c>
      <c r="L62" s="19">
        <f aca="true" t="shared" si="14" ref="L62:L90">J62+K62</f>
        <v>0</v>
      </c>
      <c r="M62" s="132"/>
      <c r="N62" s="115"/>
      <c r="O62" s="223"/>
      <c r="P62" s="33"/>
      <c r="Q62" s="33"/>
      <c r="R62" s="33"/>
      <c r="S62" s="16"/>
      <c r="T62" s="1"/>
    </row>
    <row r="63" spans="1:20" ht="17.25" customHeight="1">
      <c r="A63" s="274">
        <v>3</v>
      </c>
      <c r="B63" s="267">
        <f>'zał 3a-odczynniki'!B63</f>
        <v>0</v>
      </c>
      <c r="C63" s="192">
        <f>'zał 3a-odczynniki'!C63</f>
        <v>0</v>
      </c>
      <c r="D63" s="287" t="s">
        <v>26</v>
      </c>
      <c r="E63" s="284"/>
      <c r="F63" s="285">
        <f>'zał 3a-odczynniki'!L63</f>
        <v>0</v>
      </c>
      <c r="G63" s="286">
        <f>'zał 3a-odczynniki'!M63</f>
        <v>0</v>
      </c>
      <c r="H63" s="285">
        <f t="shared" si="10"/>
        <v>0</v>
      </c>
      <c r="I63" s="19">
        <f t="shared" si="11"/>
        <v>0</v>
      </c>
      <c r="J63" s="19">
        <f t="shared" si="12"/>
        <v>0</v>
      </c>
      <c r="K63" s="19">
        <f t="shared" si="13"/>
        <v>0</v>
      </c>
      <c r="L63" s="19">
        <f t="shared" si="14"/>
        <v>0</v>
      </c>
      <c r="M63" s="132"/>
      <c r="N63" s="115"/>
      <c r="O63" s="223"/>
      <c r="P63" s="33"/>
      <c r="Q63" s="33"/>
      <c r="R63" s="33"/>
      <c r="S63" s="16"/>
      <c r="T63" s="1"/>
    </row>
    <row r="64" spans="1:20" ht="17.25" customHeight="1">
      <c r="A64" s="274">
        <v>4</v>
      </c>
      <c r="B64" s="267">
        <f>'zał 3a-odczynniki'!B64</f>
        <v>0</v>
      </c>
      <c r="C64" s="192">
        <f>'zał 3a-odczynniki'!C64</f>
        <v>0</v>
      </c>
      <c r="D64" s="287" t="s">
        <v>26</v>
      </c>
      <c r="E64" s="284"/>
      <c r="F64" s="285">
        <f>'zał 3a-odczynniki'!L64</f>
        <v>0</v>
      </c>
      <c r="G64" s="286">
        <f>'zał 3a-odczynniki'!M64</f>
        <v>0</v>
      </c>
      <c r="H64" s="285">
        <f t="shared" si="10"/>
        <v>0</v>
      </c>
      <c r="I64" s="19">
        <f t="shared" si="11"/>
        <v>0</v>
      </c>
      <c r="J64" s="19">
        <f t="shared" si="12"/>
        <v>0</v>
      </c>
      <c r="K64" s="19">
        <f t="shared" si="13"/>
        <v>0</v>
      </c>
      <c r="L64" s="19">
        <f t="shared" si="14"/>
        <v>0</v>
      </c>
      <c r="M64" s="132"/>
      <c r="N64" s="115"/>
      <c r="O64" s="223"/>
      <c r="P64" s="33"/>
      <c r="Q64" s="33"/>
      <c r="R64" s="33"/>
      <c r="S64" s="16"/>
      <c r="T64" s="1"/>
    </row>
    <row r="65" spans="1:20" ht="17.25" customHeight="1">
      <c r="A65" s="274">
        <v>5</v>
      </c>
      <c r="B65" s="267">
        <f>'zał 3a-odczynniki'!B65</f>
        <v>0</v>
      </c>
      <c r="C65" s="192">
        <f>'zał 3a-odczynniki'!C65</f>
        <v>0</v>
      </c>
      <c r="D65" s="287" t="s">
        <v>26</v>
      </c>
      <c r="E65" s="284"/>
      <c r="F65" s="285">
        <f>'zał 3a-odczynniki'!L65</f>
        <v>0</v>
      </c>
      <c r="G65" s="286">
        <f>'zał 3a-odczynniki'!M65</f>
        <v>0</v>
      </c>
      <c r="H65" s="285">
        <f t="shared" si="10"/>
        <v>0</v>
      </c>
      <c r="I65" s="19">
        <f t="shared" si="11"/>
        <v>0</v>
      </c>
      <c r="J65" s="19">
        <f t="shared" si="12"/>
        <v>0</v>
      </c>
      <c r="K65" s="19">
        <f t="shared" si="13"/>
        <v>0</v>
      </c>
      <c r="L65" s="19">
        <f t="shared" si="14"/>
        <v>0</v>
      </c>
      <c r="M65" s="132"/>
      <c r="N65" s="115"/>
      <c r="O65" s="223"/>
      <c r="P65" s="33"/>
      <c r="Q65" s="33"/>
      <c r="R65" s="33"/>
      <c r="S65" s="16"/>
      <c r="T65" s="1"/>
    </row>
    <row r="66" spans="1:20" ht="17.25" customHeight="1">
      <c r="A66" s="274">
        <v>6</v>
      </c>
      <c r="B66" s="267">
        <f>'zał 3a-odczynniki'!B66</f>
        <v>0</v>
      </c>
      <c r="C66" s="192">
        <f>'zał 3a-odczynniki'!C66</f>
        <v>0</v>
      </c>
      <c r="D66" s="287" t="s">
        <v>26</v>
      </c>
      <c r="E66" s="284"/>
      <c r="F66" s="285">
        <f>'zał 3a-odczynniki'!L66</f>
        <v>0</v>
      </c>
      <c r="G66" s="286">
        <f>'zał 3a-odczynniki'!M66</f>
        <v>0</v>
      </c>
      <c r="H66" s="285">
        <f t="shared" si="10"/>
        <v>0</v>
      </c>
      <c r="I66" s="19">
        <f t="shared" si="11"/>
        <v>0</v>
      </c>
      <c r="J66" s="19">
        <f t="shared" si="12"/>
        <v>0</v>
      </c>
      <c r="K66" s="19">
        <f t="shared" si="13"/>
        <v>0</v>
      </c>
      <c r="L66" s="19">
        <f t="shared" si="14"/>
        <v>0</v>
      </c>
      <c r="M66" s="132"/>
      <c r="N66" s="115"/>
      <c r="O66" s="223"/>
      <c r="P66" s="33"/>
      <c r="Q66" s="33"/>
      <c r="R66" s="33"/>
      <c r="S66" s="16"/>
      <c r="T66" s="1"/>
    </row>
    <row r="67" spans="1:20" ht="17.25" customHeight="1">
      <c r="A67" s="274">
        <v>7</v>
      </c>
      <c r="B67" s="267">
        <f>'zał 3a-odczynniki'!B67</f>
        <v>0</v>
      </c>
      <c r="C67" s="192">
        <f>'zał 3a-odczynniki'!C67</f>
        <v>0</v>
      </c>
      <c r="D67" s="287" t="s">
        <v>26</v>
      </c>
      <c r="E67" s="284"/>
      <c r="F67" s="285">
        <f>'zał 3a-odczynniki'!L67</f>
        <v>0</v>
      </c>
      <c r="G67" s="286">
        <f>'zał 3a-odczynniki'!M67</f>
        <v>0</v>
      </c>
      <c r="H67" s="285">
        <f t="shared" si="10"/>
        <v>0</v>
      </c>
      <c r="I67" s="19">
        <f t="shared" si="11"/>
        <v>0</v>
      </c>
      <c r="J67" s="19">
        <f t="shared" si="12"/>
        <v>0</v>
      </c>
      <c r="K67" s="19">
        <f t="shared" si="13"/>
        <v>0</v>
      </c>
      <c r="L67" s="19">
        <f t="shared" si="14"/>
        <v>0</v>
      </c>
      <c r="M67" s="132"/>
      <c r="N67" s="115"/>
      <c r="O67" s="223"/>
      <c r="P67" s="33"/>
      <c r="Q67" s="33"/>
      <c r="R67" s="33"/>
      <c r="S67" s="16"/>
      <c r="T67" s="1"/>
    </row>
    <row r="68" spans="1:20" ht="17.25" customHeight="1">
      <c r="A68" s="274">
        <v>8</v>
      </c>
      <c r="B68" s="267">
        <f>'zał 3a-odczynniki'!B68</f>
        <v>0</v>
      </c>
      <c r="C68" s="192">
        <f>'zał 3a-odczynniki'!C68</f>
        <v>0</v>
      </c>
      <c r="D68" s="287" t="s">
        <v>26</v>
      </c>
      <c r="E68" s="284"/>
      <c r="F68" s="285">
        <f>'zał 3a-odczynniki'!L68</f>
        <v>0</v>
      </c>
      <c r="G68" s="286">
        <f>'zał 3a-odczynniki'!M68</f>
        <v>0</v>
      </c>
      <c r="H68" s="285">
        <f t="shared" si="10"/>
        <v>0</v>
      </c>
      <c r="I68" s="19">
        <f t="shared" si="11"/>
        <v>0</v>
      </c>
      <c r="J68" s="19">
        <f t="shared" si="12"/>
        <v>0</v>
      </c>
      <c r="K68" s="19">
        <f t="shared" si="13"/>
        <v>0</v>
      </c>
      <c r="L68" s="19">
        <f t="shared" si="14"/>
        <v>0</v>
      </c>
      <c r="M68" s="132"/>
      <c r="N68" s="115"/>
      <c r="O68" s="223"/>
      <c r="P68" s="33"/>
      <c r="Q68" s="33"/>
      <c r="R68" s="33"/>
      <c r="S68" s="16"/>
      <c r="T68" s="1"/>
    </row>
    <row r="69" spans="1:20" ht="17.25" customHeight="1">
      <c r="A69" s="274">
        <v>9</v>
      </c>
      <c r="B69" s="267">
        <f>'zał 3a-odczynniki'!B69</f>
        <v>0</v>
      </c>
      <c r="C69" s="192">
        <f>'zał 3a-odczynniki'!C69</f>
        <v>0</v>
      </c>
      <c r="D69" s="287" t="s">
        <v>26</v>
      </c>
      <c r="E69" s="284"/>
      <c r="F69" s="285">
        <f>'zał 3a-odczynniki'!L69</f>
        <v>0</v>
      </c>
      <c r="G69" s="286">
        <f>'zał 3a-odczynniki'!M69</f>
        <v>0</v>
      </c>
      <c r="H69" s="285">
        <f t="shared" si="10"/>
        <v>0</v>
      </c>
      <c r="I69" s="19">
        <f t="shared" si="11"/>
        <v>0</v>
      </c>
      <c r="J69" s="19">
        <f t="shared" si="12"/>
        <v>0</v>
      </c>
      <c r="K69" s="19">
        <f t="shared" si="13"/>
        <v>0</v>
      </c>
      <c r="L69" s="19">
        <f t="shared" si="14"/>
        <v>0</v>
      </c>
      <c r="M69" s="132"/>
      <c r="N69" s="115"/>
      <c r="O69" s="223"/>
      <c r="P69" s="33"/>
      <c r="Q69" s="33"/>
      <c r="R69" s="33"/>
      <c r="S69" s="16"/>
      <c r="T69" s="1"/>
    </row>
    <row r="70" spans="1:20" ht="17.25" customHeight="1">
      <c r="A70" s="274">
        <v>10</v>
      </c>
      <c r="B70" s="267">
        <f>'zał 3a-odczynniki'!B70</f>
        <v>0</v>
      </c>
      <c r="C70" s="192">
        <f>'zał 3a-odczynniki'!C70</f>
        <v>0</v>
      </c>
      <c r="D70" s="287" t="s">
        <v>26</v>
      </c>
      <c r="E70" s="284"/>
      <c r="F70" s="285">
        <f>'zał 3a-odczynniki'!L70</f>
        <v>0</v>
      </c>
      <c r="G70" s="286">
        <f>'zał 3a-odczynniki'!M70</f>
        <v>0</v>
      </c>
      <c r="H70" s="285">
        <f t="shared" si="10"/>
        <v>0</v>
      </c>
      <c r="I70" s="19">
        <f t="shared" si="11"/>
        <v>0</v>
      </c>
      <c r="J70" s="19">
        <f t="shared" si="12"/>
        <v>0</v>
      </c>
      <c r="K70" s="19">
        <f t="shared" si="13"/>
        <v>0</v>
      </c>
      <c r="L70" s="19">
        <f t="shared" si="14"/>
        <v>0</v>
      </c>
      <c r="M70" s="132"/>
      <c r="N70" s="115"/>
      <c r="O70" s="223"/>
      <c r="P70" s="33"/>
      <c r="Q70" s="33"/>
      <c r="R70" s="33"/>
      <c r="S70" s="16"/>
      <c r="T70" s="1"/>
    </row>
    <row r="71" spans="1:20" ht="17.25" customHeight="1">
      <c r="A71" s="274">
        <v>11</v>
      </c>
      <c r="B71" s="267">
        <f>'zał 3a-odczynniki'!B71</f>
        <v>0</v>
      </c>
      <c r="C71" s="192">
        <f>'zał 3a-odczynniki'!C71</f>
        <v>0</v>
      </c>
      <c r="D71" s="287" t="s">
        <v>26</v>
      </c>
      <c r="E71" s="284"/>
      <c r="F71" s="285">
        <f>'zał 3a-odczynniki'!L71</f>
        <v>0</v>
      </c>
      <c r="G71" s="286">
        <f>'zał 3a-odczynniki'!M71</f>
        <v>0</v>
      </c>
      <c r="H71" s="285">
        <f t="shared" si="10"/>
        <v>0</v>
      </c>
      <c r="I71" s="19">
        <f t="shared" si="11"/>
        <v>0</v>
      </c>
      <c r="J71" s="19">
        <f t="shared" si="12"/>
        <v>0</v>
      </c>
      <c r="K71" s="19">
        <f t="shared" si="13"/>
        <v>0</v>
      </c>
      <c r="L71" s="19">
        <f t="shared" si="14"/>
        <v>0</v>
      </c>
      <c r="M71" s="132"/>
      <c r="N71" s="115"/>
      <c r="O71" s="223"/>
      <c r="P71" s="33"/>
      <c r="Q71" s="33"/>
      <c r="R71" s="33"/>
      <c r="S71" s="16"/>
      <c r="T71" s="1"/>
    </row>
    <row r="72" spans="1:20" ht="17.25" customHeight="1">
      <c r="A72" s="274">
        <v>12</v>
      </c>
      <c r="B72" s="267">
        <f>'zał 3a-odczynniki'!B72</f>
        <v>0</v>
      </c>
      <c r="C72" s="192">
        <f>'zał 3a-odczynniki'!C72</f>
        <v>0</v>
      </c>
      <c r="D72" s="287" t="s">
        <v>26</v>
      </c>
      <c r="E72" s="284"/>
      <c r="F72" s="285">
        <f>'zał 3a-odczynniki'!L72</f>
        <v>0</v>
      </c>
      <c r="G72" s="286">
        <f>'zał 3a-odczynniki'!M72</f>
        <v>0</v>
      </c>
      <c r="H72" s="285">
        <f t="shared" si="10"/>
        <v>0</v>
      </c>
      <c r="I72" s="19">
        <f t="shared" si="11"/>
        <v>0</v>
      </c>
      <c r="J72" s="19">
        <f t="shared" si="12"/>
        <v>0</v>
      </c>
      <c r="K72" s="19">
        <f t="shared" si="13"/>
        <v>0</v>
      </c>
      <c r="L72" s="19">
        <f t="shared" si="14"/>
        <v>0</v>
      </c>
      <c r="M72" s="132"/>
      <c r="N72" s="115"/>
      <c r="O72" s="223"/>
      <c r="P72" s="33"/>
      <c r="Q72" s="33"/>
      <c r="R72" s="33"/>
      <c r="S72" s="16"/>
      <c r="T72" s="1"/>
    </row>
    <row r="73" spans="1:20" ht="17.25" customHeight="1">
      <c r="A73" s="274">
        <v>13</v>
      </c>
      <c r="B73" s="267">
        <f>'zał 3a-odczynniki'!B73</f>
        <v>0</v>
      </c>
      <c r="C73" s="192">
        <f>'zał 3a-odczynniki'!C73</f>
        <v>0</v>
      </c>
      <c r="D73" s="287" t="s">
        <v>26</v>
      </c>
      <c r="E73" s="284"/>
      <c r="F73" s="285">
        <f>'zał 3a-odczynniki'!L73</f>
        <v>0</v>
      </c>
      <c r="G73" s="286">
        <f>'zał 3a-odczynniki'!M73</f>
        <v>0</v>
      </c>
      <c r="H73" s="285">
        <f t="shared" si="10"/>
        <v>0</v>
      </c>
      <c r="I73" s="19">
        <f t="shared" si="11"/>
        <v>0</v>
      </c>
      <c r="J73" s="19">
        <f t="shared" si="12"/>
        <v>0</v>
      </c>
      <c r="K73" s="19">
        <f t="shared" si="13"/>
        <v>0</v>
      </c>
      <c r="L73" s="19">
        <f t="shared" si="14"/>
        <v>0</v>
      </c>
      <c r="M73" s="132"/>
      <c r="N73" s="115"/>
      <c r="O73" s="223"/>
      <c r="P73" s="33"/>
      <c r="Q73" s="33"/>
      <c r="R73" s="33"/>
      <c r="S73" s="16"/>
      <c r="T73" s="1"/>
    </row>
    <row r="74" spans="1:20" ht="17.25" customHeight="1">
      <c r="A74" s="274">
        <v>14</v>
      </c>
      <c r="B74" s="267">
        <f>'zał 3a-odczynniki'!B74</f>
        <v>0</v>
      </c>
      <c r="C74" s="192">
        <f>'zał 3a-odczynniki'!C74</f>
        <v>0</v>
      </c>
      <c r="D74" s="287" t="s">
        <v>26</v>
      </c>
      <c r="E74" s="284"/>
      <c r="F74" s="285">
        <f>'zał 3a-odczynniki'!L74</f>
        <v>0</v>
      </c>
      <c r="G74" s="286">
        <f>'zał 3a-odczynniki'!M74</f>
        <v>0</v>
      </c>
      <c r="H74" s="285">
        <f t="shared" si="10"/>
        <v>0</v>
      </c>
      <c r="I74" s="19">
        <f t="shared" si="11"/>
        <v>0</v>
      </c>
      <c r="J74" s="19">
        <f t="shared" si="12"/>
        <v>0</v>
      </c>
      <c r="K74" s="19">
        <f t="shared" si="13"/>
        <v>0</v>
      </c>
      <c r="L74" s="19">
        <f t="shared" si="14"/>
        <v>0</v>
      </c>
      <c r="M74" s="132"/>
      <c r="N74" s="115"/>
      <c r="O74" s="223"/>
      <c r="P74" s="33"/>
      <c r="Q74" s="33"/>
      <c r="R74" s="33"/>
      <c r="S74" s="16"/>
      <c r="T74" s="1"/>
    </row>
    <row r="75" spans="1:20" ht="17.25" customHeight="1">
      <c r="A75" s="274">
        <v>15</v>
      </c>
      <c r="B75" s="267">
        <f>'zał 3a-odczynniki'!B75</f>
        <v>0</v>
      </c>
      <c r="C75" s="192">
        <f>'zał 3a-odczynniki'!C75</f>
        <v>0</v>
      </c>
      <c r="D75" s="287" t="s">
        <v>26</v>
      </c>
      <c r="E75" s="284"/>
      <c r="F75" s="285">
        <f>'zał 3a-odczynniki'!L75</f>
        <v>0</v>
      </c>
      <c r="G75" s="286">
        <f>'zał 3a-odczynniki'!M75</f>
        <v>0</v>
      </c>
      <c r="H75" s="285">
        <f t="shared" si="10"/>
        <v>0</v>
      </c>
      <c r="I75" s="19">
        <f t="shared" si="11"/>
        <v>0</v>
      </c>
      <c r="J75" s="19">
        <f t="shared" si="12"/>
        <v>0</v>
      </c>
      <c r="K75" s="19">
        <f t="shared" si="13"/>
        <v>0</v>
      </c>
      <c r="L75" s="19">
        <f t="shared" si="14"/>
        <v>0</v>
      </c>
      <c r="M75" s="132"/>
      <c r="N75" s="115"/>
      <c r="O75" s="223"/>
      <c r="P75" s="33"/>
      <c r="Q75" s="33"/>
      <c r="R75" s="33"/>
      <c r="S75" s="16"/>
      <c r="T75" s="1"/>
    </row>
    <row r="76" spans="1:20" ht="17.25" customHeight="1">
      <c r="A76" s="274">
        <v>16</v>
      </c>
      <c r="B76" s="267">
        <f>'zał 3a-odczynniki'!B76</f>
        <v>0</v>
      </c>
      <c r="C76" s="192">
        <f>'zał 3a-odczynniki'!C76</f>
        <v>0</v>
      </c>
      <c r="D76" s="287" t="s">
        <v>26</v>
      </c>
      <c r="E76" s="284"/>
      <c r="F76" s="285">
        <f>'zał 3a-odczynniki'!L76</f>
        <v>0</v>
      </c>
      <c r="G76" s="286">
        <f>'zał 3a-odczynniki'!M76</f>
        <v>0</v>
      </c>
      <c r="H76" s="285">
        <f t="shared" si="10"/>
        <v>0</v>
      </c>
      <c r="I76" s="19">
        <f t="shared" si="11"/>
        <v>0</v>
      </c>
      <c r="J76" s="19">
        <f t="shared" si="12"/>
        <v>0</v>
      </c>
      <c r="K76" s="19">
        <f t="shared" si="13"/>
        <v>0</v>
      </c>
      <c r="L76" s="19">
        <f t="shared" si="14"/>
        <v>0</v>
      </c>
      <c r="M76" s="132"/>
      <c r="N76" s="115"/>
      <c r="O76" s="223"/>
      <c r="P76" s="33"/>
      <c r="Q76" s="33"/>
      <c r="R76" s="33"/>
      <c r="S76" s="16"/>
      <c r="T76" s="1"/>
    </row>
    <row r="77" spans="1:20" ht="17.25" customHeight="1">
      <c r="A77" s="274">
        <v>17</v>
      </c>
      <c r="B77" s="267">
        <f>'zał 3a-odczynniki'!B77</f>
        <v>0</v>
      </c>
      <c r="C77" s="192">
        <f>'zał 3a-odczynniki'!C77</f>
        <v>0</v>
      </c>
      <c r="D77" s="287" t="s">
        <v>26</v>
      </c>
      <c r="E77" s="284"/>
      <c r="F77" s="285">
        <f>'zał 3a-odczynniki'!L77</f>
        <v>0</v>
      </c>
      <c r="G77" s="286">
        <f>'zał 3a-odczynniki'!M77</f>
        <v>0</v>
      </c>
      <c r="H77" s="285">
        <f t="shared" si="10"/>
        <v>0</v>
      </c>
      <c r="I77" s="19">
        <f t="shared" si="11"/>
        <v>0</v>
      </c>
      <c r="J77" s="19">
        <f t="shared" si="12"/>
        <v>0</v>
      </c>
      <c r="K77" s="19">
        <f t="shared" si="13"/>
        <v>0</v>
      </c>
      <c r="L77" s="19">
        <f t="shared" si="14"/>
        <v>0</v>
      </c>
      <c r="M77" s="132"/>
      <c r="N77" s="115"/>
      <c r="O77" s="223"/>
      <c r="P77" s="33"/>
      <c r="Q77" s="33"/>
      <c r="R77" s="33"/>
      <c r="S77" s="16"/>
      <c r="T77" s="1"/>
    </row>
    <row r="78" spans="1:20" ht="17.25" customHeight="1">
      <c r="A78" s="274">
        <v>18</v>
      </c>
      <c r="B78" s="267">
        <f>'zał 3a-odczynniki'!B78</f>
        <v>0</v>
      </c>
      <c r="C78" s="192">
        <f>'zał 3a-odczynniki'!C78</f>
        <v>0</v>
      </c>
      <c r="D78" s="287" t="s">
        <v>26</v>
      </c>
      <c r="E78" s="284"/>
      <c r="F78" s="285">
        <f>'zał 3a-odczynniki'!L78</f>
        <v>0</v>
      </c>
      <c r="G78" s="286">
        <f>'zał 3a-odczynniki'!M78</f>
        <v>0</v>
      </c>
      <c r="H78" s="285">
        <f t="shared" si="10"/>
        <v>0</v>
      </c>
      <c r="I78" s="19">
        <f t="shared" si="11"/>
        <v>0</v>
      </c>
      <c r="J78" s="19">
        <f t="shared" si="12"/>
        <v>0</v>
      </c>
      <c r="K78" s="19">
        <f t="shared" si="13"/>
        <v>0</v>
      </c>
      <c r="L78" s="19">
        <f t="shared" si="14"/>
        <v>0</v>
      </c>
      <c r="M78" s="132"/>
      <c r="N78" s="115"/>
      <c r="O78" s="223"/>
      <c r="P78" s="33"/>
      <c r="Q78" s="33"/>
      <c r="R78" s="33"/>
      <c r="S78" s="16"/>
      <c r="T78" s="1"/>
    </row>
    <row r="79" spans="1:20" ht="17.25" customHeight="1">
      <c r="A79" s="274">
        <v>19</v>
      </c>
      <c r="B79" s="267">
        <f>'zał 3a-odczynniki'!B79</f>
        <v>0</v>
      </c>
      <c r="C79" s="192">
        <f>'zał 3a-odczynniki'!C79</f>
        <v>0</v>
      </c>
      <c r="D79" s="287" t="s">
        <v>26</v>
      </c>
      <c r="E79" s="284"/>
      <c r="F79" s="285">
        <f>'zał 3a-odczynniki'!L79</f>
        <v>0</v>
      </c>
      <c r="G79" s="286">
        <f>'zał 3a-odczynniki'!M79</f>
        <v>0</v>
      </c>
      <c r="H79" s="285">
        <f t="shared" si="10"/>
        <v>0</v>
      </c>
      <c r="I79" s="19">
        <f t="shared" si="11"/>
        <v>0</v>
      </c>
      <c r="J79" s="19">
        <f t="shared" si="12"/>
        <v>0</v>
      </c>
      <c r="K79" s="19">
        <f t="shared" si="13"/>
        <v>0</v>
      </c>
      <c r="L79" s="19">
        <f t="shared" si="14"/>
        <v>0</v>
      </c>
      <c r="M79" s="132"/>
      <c r="N79" s="115"/>
      <c r="O79" s="223"/>
      <c r="P79" s="33"/>
      <c r="Q79" s="33"/>
      <c r="R79" s="33"/>
      <c r="S79" s="16"/>
      <c r="T79" s="1"/>
    </row>
    <row r="80" spans="1:20" ht="17.25" customHeight="1">
      <c r="A80" s="274">
        <v>20</v>
      </c>
      <c r="B80" s="267">
        <f>'zał 3a-odczynniki'!B80</f>
        <v>0</v>
      </c>
      <c r="C80" s="192">
        <f>'zał 3a-odczynniki'!C80</f>
        <v>0</v>
      </c>
      <c r="D80" s="287" t="s">
        <v>26</v>
      </c>
      <c r="E80" s="284"/>
      <c r="F80" s="285">
        <f>'zał 3a-odczynniki'!L80</f>
        <v>0</v>
      </c>
      <c r="G80" s="286">
        <f>'zał 3a-odczynniki'!M80</f>
        <v>0</v>
      </c>
      <c r="H80" s="285">
        <f t="shared" si="10"/>
        <v>0</v>
      </c>
      <c r="I80" s="19">
        <f t="shared" si="11"/>
        <v>0</v>
      </c>
      <c r="J80" s="19">
        <f t="shared" si="12"/>
        <v>0</v>
      </c>
      <c r="K80" s="19">
        <f t="shared" si="13"/>
        <v>0</v>
      </c>
      <c r="L80" s="19">
        <f t="shared" si="14"/>
        <v>0</v>
      </c>
      <c r="M80" s="132"/>
      <c r="N80" s="115"/>
      <c r="O80" s="223"/>
      <c r="P80" s="33"/>
      <c r="Q80" s="33"/>
      <c r="R80" s="33"/>
      <c r="S80" s="16"/>
      <c r="T80" s="1"/>
    </row>
    <row r="81" spans="1:20" ht="17.25" customHeight="1">
      <c r="A81" s="274">
        <v>21</v>
      </c>
      <c r="B81" s="267">
        <f>'zał 3a-odczynniki'!B81</f>
        <v>0</v>
      </c>
      <c r="C81" s="192">
        <f>'zał 3a-odczynniki'!C81</f>
        <v>0</v>
      </c>
      <c r="D81" s="287" t="s">
        <v>26</v>
      </c>
      <c r="E81" s="284"/>
      <c r="F81" s="285">
        <f>'zał 3a-odczynniki'!L81</f>
        <v>0</v>
      </c>
      <c r="G81" s="286">
        <f>'zał 3a-odczynniki'!M81</f>
        <v>0</v>
      </c>
      <c r="H81" s="285">
        <f t="shared" si="10"/>
        <v>0</v>
      </c>
      <c r="I81" s="19">
        <f t="shared" si="11"/>
        <v>0</v>
      </c>
      <c r="J81" s="19">
        <f t="shared" si="12"/>
        <v>0</v>
      </c>
      <c r="K81" s="19">
        <f t="shared" si="13"/>
        <v>0</v>
      </c>
      <c r="L81" s="19">
        <f t="shared" si="14"/>
        <v>0</v>
      </c>
      <c r="M81" s="132"/>
      <c r="N81" s="115"/>
      <c r="O81" s="223"/>
      <c r="P81" s="33"/>
      <c r="Q81" s="33"/>
      <c r="R81" s="33"/>
      <c r="S81" s="16"/>
      <c r="T81" s="1"/>
    </row>
    <row r="82" spans="1:20" ht="17.25" customHeight="1">
      <c r="A82" s="274">
        <v>22</v>
      </c>
      <c r="B82" s="267">
        <f>'zał 3a-odczynniki'!B82</f>
        <v>0</v>
      </c>
      <c r="C82" s="192">
        <f>'zał 3a-odczynniki'!C82</f>
        <v>0</v>
      </c>
      <c r="D82" s="287" t="s">
        <v>26</v>
      </c>
      <c r="E82" s="284"/>
      <c r="F82" s="285">
        <f>'zał 3a-odczynniki'!L82</f>
        <v>0</v>
      </c>
      <c r="G82" s="286">
        <f>'zał 3a-odczynniki'!M82</f>
        <v>0</v>
      </c>
      <c r="H82" s="285">
        <f t="shared" si="10"/>
        <v>0</v>
      </c>
      <c r="I82" s="19">
        <f t="shared" si="11"/>
        <v>0</v>
      </c>
      <c r="J82" s="19">
        <f t="shared" si="12"/>
        <v>0</v>
      </c>
      <c r="K82" s="19">
        <f t="shared" si="13"/>
        <v>0</v>
      </c>
      <c r="L82" s="19">
        <f t="shared" si="14"/>
        <v>0</v>
      </c>
      <c r="M82" s="132"/>
      <c r="N82" s="115"/>
      <c r="O82" s="223"/>
      <c r="P82" s="33"/>
      <c r="Q82" s="33"/>
      <c r="R82" s="33"/>
      <c r="S82" s="16"/>
      <c r="T82" s="1"/>
    </row>
    <row r="83" spans="1:20" ht="17.25" customHeight="1">
      <c r="A83" s="274">
        <v>23</v>
      </c>
      <c r="B83" s="267">
        <f>'zał 3a-odczynniki'!B83</f>
        <v>0</v>
      </c>
      <c r="C83" s="192">
        <f>'zał 3a-odczynniki'!C83</f>
        <v>0</v>
      </c>
      <c r="D83" s="287" t="s">
        <v>26</v>
      </c>
      <c r="E83" s="284"/>
      <c r="F83" s="285">
        <f>'zał 3a-odczynniki'!L83</f>
        <v>0</v>
      </c>
      <c r="G83" s="286">
        <f>'zał 3a-odczynniki'!M83</f>
        <v>0</v>
      </c>
      <c r="H83" s="285">
        <f t="shared" si="10"/>
        <v>0</v>
      </c>
      <c r="I83" s="19">
        <f t="shared" si="11"/>
        <v>0</v>
      </c>
      <c r="J83" s="19">
        <f t="shared" si="12"/>
        <v>0</v>
      </c>
      <c r="K83" s="19">
        <f t="shared" si="13"/>
        <v>0</v>
      </c>
      <c r="L83" s="19">
        <f t="shared" si="14"/>
        <v>0</v>
      </c>
      <c r="M83" s="132"/>
      <c r="N83" s="115"/>
      <c r="O83" s="223"/>
      <c r="P83" s="33"/>
      <c r="Q83" s="33"/>
      <c r="R83" s="33"/>
      <c r="S83" s="16"/>
      <c r="T83" s="1"/>
    </row>
    <row r="84" spans="1:20" ht="17.25" customHeight="1">
      <c r="A84" s="274">
        <v>24</v>
      </c>
      <c r="B84" s="267">
        <f>'zał 3a-odczynniki'!B84</f>
        <v>0</v>
      </c>
      <c r="C84" s="192">
        <f>'zał 3a-odczynniki'!C84</f>
        <v>0</v>
      </c>
      <c r="D84" s="287" t="s">
        <v>26</v>
      </c>
      <c r="E84" s="284"/>
      <c r="F84" s="285">
        <f>'zał 3a-odczynniki'!L84</f>
        <v>0</v>
      </c>
      <c r="G84" s="286">
        <f>'zał 3a-odczynniki'!M84</f>
        <v>0</v>
      </c>
      <c r="H84" s="285">
        <f t="shared" si="10"/>
        <v>0</v>
      </c>
      <c r="I84" s="19">
        <f t="shared" si="11"/>
        <v>0</v>
      </c>
      <c r="J84" s="19">
        <f t="shared" si="12"/>
        <v>0</v>
      </c>
      <c r="K84" s="19">
        <f t="shared" si="13"/>
        <v>0</v>
      </c>
      <c r="L84" s="19">
        <f t="shared" si="14"/>
        <v>0</v>
      </c>
      <c r="M84" s="132"/>
      <c r="N84" s="115"/>
      <c r="O84" s="223"/>
      <c r="P84" s="33"/>
      <c r="Q84" s="33"/>
      <c r="R84" s="33"/>
      <c r="S84" s="16"/>
      <c r="T84" s="1"/>
    </row>
    <row r="85" spans="1:20" ht="17.25" customHeight="1">
      <c r="A85" s="274">
        <v>25</v>
      </c>
      <c r="B85" s="267">
        <f>'zał 3a-odczynniki'!B85</f>
        <v>0</v>
      </c>
      <c r="C85" s="192">
        <f>'zał 3a-odczynniki'!C85</f>
        <v>0</v>
      </c>
      <c r="D85" s="287" t="s">
        <v>26</v>
      </c>
      <c r="E85" s="284"/>
      <c r="F85" s="285">
        <f>'zał 3a-odczynniki'!L85</f>
        <v>0</v>
      </c>
      <c r="G85" s="286">
        <f>'zał 3a-odczynniki'!M85</f>
        <v>0</v>
      </c>
      <c r="H85" s="285">
        <f t="shared" si="10"/>
        <v>0</v>
      </c>
      <c r="I85" s="19">
        <f t="shared" si="11"/>
        <v>0</v>
      </c>
      <c r="J85" s="19">
        <f t="shared" si="12"/>
        <v>0</v>
      </c>
      <c r="K85" s="19">
        <f t="shared" si="13"/>
        <v>0</v>
      </c>
      <c r="L85" s="19">
        <f t="shared" si="14"/>
        <v>0</v>
      </c>
      <c r="M85" s="132"/>
      <c r="N85" s="115"/>
      <c r="O85" s="223"/>
      <c r="P85" s="33"/>
      <c r="Q85" s="33"/>
      <c r="R85" s="33"/>
      <c r="S85" s="16"/>
      <c r="T85" s="1"/>
    </row>
    <row r="86" spans="1:20" ht="17.25" customHeight="1">
      <c r="A86" s="274">
        <v>26</v>
      </c>
      <c r="B86" s="267">
        <f>'zał 3a-odczynniki'!B86</f>
        <v>0</v>
      </c>
      <c r="C86" s="192">
        <f>'zał 3a-odczynniki'!C86</f>
        <v>0</v>
      </c>
      <c r="D86" s="287" t="s">
        <v>26</v>
      </c>
      <c r="E86" s="284"/>
      <c r="F86" s="285">
        <f>'zał 3a-odczynniki'!L86</f>
        <v>0</v>
      </c>
      <c r="G86" s="286">
        <f>'zał 3a-odczynniki'!M86</f>
        <v>0</v>
      </c>
      <c r="H86" s="285">
        <f t="shared" si="10"/>
        <v>0</v>
      </c>
      <c r="I86" s="19">
        <f t="shared" si="11"/>
        <v>0</v>
      </c>
      <c r="J86" s="19">
        <f t="shared" si="12"/>
        <v>0</v>
      </c>
      <c r="K86" s="19">
        <f t="shared" si="13"/>
        <v>0</v>
      </c>
      <c r="L86" s="19">
        <f t="shared" si="14"/>
        <v>0</v>
      </c>
      <c r="M86" s="132"/>
      <c r="N86" s="115"/>
      <c r="O86" s="223"/>
      <c r="P86" s="33"/>
      <c r="Q86" s="33"/>
      <c r="R86" s="33"/>
      <c r="S86" s="16"/>
      <c r="T86" s="1"/>
    </row>
    <row r="87" spans="1:20" ht="17.25" customHeight="1">
      <c r="A87" s="274">
        <v>27</v>
      </c>
      <c r="B87" s="267">
        <f>'zał 3a-odczynniki'!B87</f>
        <v>0</v>
      </c>
      <c r="C87" s="192">
        <f>'zał 3a-odczynniki'!C87</f>
        <v>0</v>
      </c>
      <c r="D87" s="287" t="s">
        <v>26</v>
      </c>
      <c r="E87" s="284"/>
      <c r="F87" s="285">
        <f>'zał 3a-odczynniki'!L87</f>
        <v>0</v>
      </c>
      <c r="G87" s="286">
        <f>'zał 3a-odczynniki'!M87</f>
        <v>0</v>
      </c>
      <c r="H87" s="285">
        <f t="shared" si="10"/>
        <v>0</v>
      </c>
      <c r="I87" s="19">
        <f t="shared" si="11"/>
        <v>0</v>
      </c>
      <c r="J87" s="19">
        <f t="shared" si="12"/>
        <v>0</v>
      </c>
      <c r="K87" s="19">
        <f t="shared" si="13"/>
        <v>0</v>
      </c>
      <c r="L87" s="19">
        <f t="shared" si="14"/>
        <v>0</v>
      </c>
      <c r="M87" s="132"/>
      <c r="N87" s="115"/>
      <c r="O87" s="223"/>
      <c r="P87" s="33"/>
      <c r="Q87" s="33"/>
      <c r="R87" s="33"/>
      <c r="S87" s="16"/>
      <c r="T87" s="1"/>
    </row>
    <row r="88" spans="1:20" ht="17.25" customHeight="1">
      <c r="A88" s="274">
        <v>28</v>
      </c>
      <c r="B88" s="267">
        <f>'zał 3a-odczynniki'!B88</f>
        <v>0</v>
      </c>
      <c r="C88" s="192">
        <f>'zał 3a-odczynniki'!C88</f>
        <v>0</v>
      </c>
      <c r="D88" s="287" t="s">
        <v>26</v>
      </c>
      <c r="E88" s="284"/>
      <c r="F88" s="285">
        <f>'zał 3a-odczynniki'!L88</f>
        <v>0</v>
      </c>
      <c r="G88" s="286">
        <f>'zał 3a-odczynniki'!M88</f>
        <v>0</v>
      </c>
      <c r="H88" s="285">
        <f t="shared" si="10"/>
        <v>0</v>
      </c>
      <c r="I88" s="19">
        <f t="shared" si="11"/>
        <v>0</v>
      </c>
      <c r="J88" s="19">
        <f t="shared" si="12"/>
        <v>0</v>
      </c>
      <c r="K88" s="19">
        <f t="shared" si="13"/>
        <v>0</v>
      </c>
      <c r="L88" s="19">
        <f t="shared" si="14"/>
        <v>0</v>
      </c>
      <c r="M88" s="132"/>
      <c r="N88" s="115"/>
      <c r="O88" s="223"/>
      <c r="P88" s="33"/>
      <c r="Q88" s="33"/>
      <c r="R88" s="33"/>
      <c r="S88" s="16"/>
      <c r="T88" s="1"/>
    </row>
    <row r="89" spans="1:20" ht="17.25" customHeight="1">
      <c r="A89" s="274">
        <v>29</v>
      </c>
      <c r="B89" s="267">
        <f>'zał 3a-odczynniki'!B89</f>
        <v>0</v>
      </c>
      <c r="C89" s="192">
        <f>'zał 3a-odczynniki'!C89</f>
        <v>0</v>
      </c>
      <c r="D89" s="287" t="s">
        <v>26</v>
      </c>
      <c r="E89" s="284"/>
      <c r="F89" s="285">
        <f>'zał 3a-odczynniki'!L89</f>
        <v>0</v>
      </c>
      <c r="G89" s="286">
        <f>'zał 3a-odczynniki'!M89</f>
        <v>0</v>
      </c>
      <c r="H89" s="285">
        <f t="shared" si="10"/>
        <v>0</v>
      </c>
      <c r="I89" s="19">
        <f t="shared" si="11"/>
        <v>0</v>
      </c>
      <c r="J89" s="19">
        <f t="shared" si="12"/>
        <v>0</v>
      </c>
      <c r="K89" s="19">
        <f t="shared" si="13"/>
        <v>0</v>
      </c>
      <c r="L89" s="19">
        <f t="shared" si="14"/>
        <v>0</v>
      </c>
      <c r="M89" s="132"/>
      <c r="N89" s="115"/>
      <c r="O89" s="223"/>
      <c r="P89" s="33"/>
      <c r="Q89" s="33"/>
      <c r="R89" s="33"/>
      <c r="S89" s="16"/>
      <c r="T89" s="1"/>
    </row>
    <row r="90" spans="1:20" ht="17.25" customHeight="1" thickBot="1">
      <c r="A90" s="274">
        <v>30</v>
      </c>
      <c r="B90" s="267">
        <f>'zał 3a-odczynniki'!B90</f>
        <v>0</v>
      </c>
      <c r="C90" s="192">
        <f>'zał 3a-odczynniki'!C90</f>
        <v>0</v>
      </c>
      <c r="D90" s="287" t="s">
        <v>26</v>
      </c>
      <c r="E90" s="284"/>
      <c r="F90" s="285">
        <f>'zał 3a-odczynniki'!L90</f>
        <v>0</v>
      </c>
      <c r="G90" s="286">
        <f>'zał 3a-odczynniki'!M90</f>
        <v>0</v>
      </c>
      <c r="H90" s="285">
        <f t="shared" si="10"/>
        <v>0</v>
      </c>
      <c r="I90" s="395">
        <f t="shared" si="11"/>
        <v>0</v>
      </c>
      <c r="J90" s="395">
        <f t="shared" si="12"/>
        <v>0</v>
      </c>
      <c r="K90" s="395">
        <f t="shared" si="13"/>
        <v>0</v>
      </c>
      <c r="L90" s="395">
        <f t="shared" si="14"/>
        <v>0</v>
      </c>
      <c r="M90" s="132"/>
      <c r="N90" s="115"/>
      <c r="O90" s="223"/>
      <c r="P90" s="33"/>
      <c r="Q90" s="33"/>
      <c r="R90" s="33"/>
      <c r="S90" s="16"/>
      <c r="T90" s="1"/>
    </row>
    <row r="91" spans="1:20" ht="17.25" customHeight="1" thickBot="1">
      <c r="A91" s="114"/>
      <c r="B91" s="124"/>
      <c r="C91" s="124"/>
      <c r="D91" s="124"/>
      <c r="E91" s="135"/>
      <c r="F91" s="164"/>
      <c r="G91" s="164"/>
      <c r="H91" s="164"/>
      <c r="I91" s="125" t="s">
        <v>92</v>
      </c>
      <c r="J91" s="145">
        <f>SUM(J61:J90)</f>
        <v>0</v>
      </c>
      <c r="K91" s="146">
        <f>SUM(K61:K90)</f>
        <v>0</v>
      </c>
      <c r="L91" s="147">
        <f>SUM(L61:L90)</f>
        <v>0</v>
      </c>
      <c r="M91" s="124"/>
      <c r="N91" s="144"/>
      <c r="O91" s="223"/>
      <c r="P91" s="33"/>
      <c r="Q91" s="33"/>
      <c r="R91" s="33"/>
      <c r="S91" s="16"/>
      <c r="T91" s="1"/>
    </row>
    <row r="92" spans="1:20" ht="17.25" customHeight="1">
      <c r="A92" s="548" t="s">
        <v>123</v>
      </c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223"/>
      <c r="P92" s="33"/>
      <c r="Q92" s="33"/>
      <c r="R92" s="33"/>
      <c r="S92" s="16"/>
      <c r="T92" s="1"/>
    </row>
    <row r="93" spans="1:20" ht="17.25" customHeight="1">
      <c r="A93" s="274">
        <v>1</v>
      </c>
      <c r="B93" s="267">
        <f>'zał 3a-odczynniki'!B93</f>
        <v>0</v>
      </c>
      <c r="C93" s="192">
        <f>'zał 3a-odczynniki'!C93</f>
        <v>0</v>
      </c>
      <c r="D93" s="287" t="s">
        <v>26</v>
      </c>
      <c r="E93" s="284"/>
      <c r="F93" s="285">
        <f>'zał 3a-odczynniki'!L93</f>
        <v>0</v>
      </c>
      <c r="G93" s="286">
        <f>'zał 3a-odczynniki'!M93</f>
        <v>0</v>
      </c>
      <c r="H93" s="285">
        <f>F93*G93</f>
        <v>0</v>
      </c>
      <c r="I93" s="19">
        <f>F93+H93</f>
        <v>0</v>
      </c>
      <c r="J93" s="19">
        <f>E93*F93</f>
        <v>0</v>
      </c>
      <c r="K93" s="19">
        <f>E93*H93</f>
        <v>0</v>
      </c>
      <c r="L93" s="19">
        <f>J93+K93</f>
        <v>0</v>
      </c>
      <c r="M93" s="132"/>
      <c r="N93" s="115"/>
      <c r="O93" s="223"/>
      <c r="P93" s="33"/>
      <c r="Q93" s="33"/>
      <c r="R93" s="33"/>
      <c r="S93" s="16"/>
      <c r="T93" s="1"/>
    </row>
    <row r="94" spans="1:20" ht="17.25" customHeight="1">
      <c r="A94" s="274">
        <v>2</v>
      </c>
      <c r="B94" s="267">
        <f>'zał 3a-odczynniki'!B94</f>
        <v>0</v>
      </c>
      <c r="C94" s="192">
        <f>'zał 3a-odczynniki'!C94</f>
        <v>0</v>
      </c>
      <c r="D94" s="287" t="s">
        <v>26</v>
      </c>
      <c r="E94" s="284"/>
      <c r="F94" s="285">
        <f>'zał 3a-odczynniki'!L94</f>
        <v>0</v>
      </c>
      <c r="G94" s="286">
        <f>'zał 3a-odczynniki'!M94</f>
        <v>0</v>
      </c>
      <c r="H94" s="285">
        <f aca="true" t="shared" si="15" ref="H94:H108">F94*G94</f>
        <v>0</v>
      </c>
      <c r="I94" s="19">
        <f aca="true" t="shared" si="16" ref="I94:I108">F94+H94</f>
        <v>0</v>
      </c>
      <c r="J94" s="19">
        <f aca="true" t="shared" si="17" ref="J94:J108">E94*F94</f>
        <v>0</v>
      </c>
      <c r="K94" s="19">
        <f aca="true" t="shared" si="18" ref="K94:K108">E94*H94</f>
        <v>0</v>
      </c>
      <c r="L94" s="19">
        <f aca="true" t="shared" si="19" ref="L94:L108">J94+K94</f>
        <v>0</v>
      </c>
      <c r="M94" s="132"/>
      <c r="N94" s="115"/>
      <c r="O94" s="223"/>
      <c r="P94" s="33"/>
      <c r="Q94" s="33"/>
      <c r="R94" s="33"/>
      <c r="S94" s="16"/>
      <c r="T94" s="1"/>
    </row>
    <row r="95" spans="1:20" ht="17.25" customHeight="1">
      <c r="A95" s="274">
        <v>3</v>
      </c>
      <c r="B95" s="267">
        <f>'zał 3a-odczynniki'!B95</f>
        <v>0</v>
      </c>
      <c r="C95" s="192">
        <f>'zał 3a-odczynniki'!C95</f>
        <v>0</v>
      </c>
      <c r="D95" s="287" t="s">
        <v>26</v>
      </c>
      <c r="E95" s="284"/>
      <c r="F95" s="285">
        <f>'zał 3a-odczynniki'!L95</f>
        <v>0</v>
      </c>
      <c r="G95" s="286">
        <f>'zał 3a-odczynniki'!M95</f>
        <v>0</v>
      </c>
      <c r="H95" s="285">
        <f t="shared" si="15"/>
        <v>0</v>
      </c>
      <c r="I95" s="19">
        <f t="shared" si="16"/>
        <v>0</v>
      </c>
      <c r="J95" s="19">
        <f t="shared" si="17"/>
        <v>0</v>
      </c>
      <c r="K95" s="19">
        <f t="shared" si="18"/>
        <v>0</v>
      </c>
      <c r="L95" s="19">
        <f t="shared" si="19"/>
        <v>0</v>
      </c>
      <c r="M95" s="132"/>
      <c r="N95" s="115"/>
      <c r="O95" s="223"/>
      <c r="P95" s="33"/>
      <c r="Q95" s="33"/>
      <c r="R95" s="33"/>
      <c r="S95" s="16"/>
      <c r="T95" s="1"/>
    </row>
    <row r="96" spans="1:20" ht="17.25" customHeight="1">
      <c r="A96" s="274">
        <v>4</v>
      </c>
      <c r="B96" s="267">
        <f>'zał 3a-odczynniki'!B96</f>
        <v>0</v>
      </c>
      <c r="C96" s="192">
        <f>'zał 3a-odczynniki'!C96</f>
        <v>0</v>
      </c>
      <c r="D96" s="287" t="s">
        <v>26</v>
      </c>
      <c r="E96" s="284"/>
      <c r="F96" s="285">
        <f>'zał 3a-odczynniki'!L96</f>
        <v>0</v>
      </c>
      <c r="G96" s="286">
        <f>'zał 3a-odczynniki'!M96</f>
        <v>0</v>
      </c>
      <c r="H96" s="285">
        <f t="shared" si="15"/>
        <v>0</v>
      </c>
      <c r="I96" s="19">
        <f t="shared" si="16"/>
        <v>0</v>
      </c>
      <c r="J96" s="19">
        <f t="shared" si="17"/>
        <v>0</v>
      </c>
      <c r="K96" s="19">
        <f t="shared" si="18"/>
        <v>0</v>
      </c>
      <c r="L96" s="19">
        <f t="shared" si="19"/>
        <v>0</v>
      </c>
      <c r="M96" s="132"/>
      <c r="N96" s="115"/>
      <c r="O96" s="223"/>
      <c r="P96" s="33"/>
      <c r="Q96" s="33"/>
      <c r="R96" s="33"/>
      <c r="S96" s="16"/>
      <c r="T96" s="1"/>
    </row>
    <row r="97" spans="1:20" ht="17.25" customHeight="1">
      <c r="A97" s="274">
        <v>5</v>
      </c>
      <c r="B97" s="267">
        <f>'zał 3a-odczynniki'!B97</f>
        <v>0</v>
      </c>
      <c r="C97" s="192">
        <f>'zał 3a-odczynniki'!C97</f>
        <v>0</v>
      </c>
      <c r="D97" s="287" t="s">
        <v>26</v>
      </c>
      <c r="E97" s="284"/>
      <c r="F97" s="285">
        <f>'zał 3a-odczynniki'!L97</f>
        <v>0</v>
      </c>
      <c r="G97" s="286">
        <f>'zał 3a-odczynniki'!M97</f>
        <v>0</v>
      </c>
      <c r="H97" s="285">
        <f t="shared" si="15"/>
        <v>0</v>
      </c>
      <c r="I97" s="19">
        <f t="shared" si="16"/>
        <v>0</v>
      </c>
      <c r="J97" s="19">
        <f t="shared" si="17"/>
        <v>0</v>
      </c>
      <c r="K97" s="19">
        <f t="shared" si="18"/>
        <v>0</v>
      </c>
      <c r="L97" s="19">
        <f t="shared" si="19"/>
        <v>0</v>
      </c>
      <c r="M97" s="132"/>
      <c r="N97" s="115"/>
      <c r="O97" s="223"/>
      <c r="P97" s="33"/>
      <c r="Q97" s="33"/>
      <c r="R97" s="33"/>
      <c r="S97" s="16"/>
      <c r="T97" s="1"/>
    </row>
    <row r="98" spans="1:20" ht="17.25" customHeight="1">
      <c r="A98" s="274">
        <v>6</v>
      </c>
      <c r="B98" s="267">
        <f>'zał 3a-odczynniki'!B98</f>
        <v>0</v>
      </c>
      <c r="C98" s="192">
        <f>'zał 3a-odczynniki'!C98</f>
        <v>0</v>
      </c>
      <c r="D98" s="287" t="s">
        <v>26</v>
      </c>
      <c r="E98" s="284"/>
      <c r="F98" s="285">
        <f>'zał 3a-odczynniki'!L98</f>
        <v>0</v>
      </c>
      <c r="G98" s="286">
        <f>'zał 3a-odczynniki'!M98</f>
        <v>0</v>
      </c>
      <c r="H98" s="285">
        <f t="shared" si="15"/>
        <v>0</v>
      </c>
      <c r="I98" s="19">
        <f t="shared" si="16"/>
        <v>0</v>
      </c>
      <c r="J98" s="19">
        <f t="shared" si="17"/>
        <v>0</v>
      </c>
      <c r="K98" s="19">
        <f t="shared" si="18"/>
        <v>0</v>
      </c>
      <c r="L98" s="19">
        <f t="shared" si="19"/>
        <v>0</v>
      </c>
      <c r="M98" s="132"/>
      <c r="N98" s="115"/>
      <c r="O98" s="223"/>
      <c r="P98" s="33"/>
      <c r="Q98" s="33"/>
      <c r="R98" s="33"/>
      <c r="S98" s="16"/>
      <c r="T98" s="1"/>
    </row>
    <row r="99" spans="1:20" ht="17.25" customHeight="1">
      <c r="A99" s="274">
        <v>7</v>
      </c>
      <c r="B99" s="267">
        <f>'zał 3a-odczynniki'!B99</f>
        <v>0</v>
      </c>
      <c r="C99" s="192">
        <f>'zał 3a-odczynniki'!C99</f>
        <v>0</v>
      </c>
      <c r="D99" s="287" t="s">
        <v>26</v>
      </c>
      <c r="E99" s="284"/>
      <c r="F99" s="285">
        <f>'zał 3a-odczynniki'!L99</f>
        <v>0</v>
      </c>
      <c r="G99" s="286">
        <f>'zał 3a-odczynniki'!M99</f>
        <v>0</v>
      </c>
      <c r="H99" s="285">
        <f t="shared" si="15"/>
        <v>0</v>
      </c>
      <c r="I99" s="19">
        <f t="shared" si="16"/>
        <v>0</v>
      </c>
      <c r="J99" s="19">
        <f t="shared" si="17"/>
        <v>0</v>
      </c>
      <c r="K99" s="19">
        <f t="shared" si="18"/>
        <v>0</v>
      </c>
      <c r="L99" s="19">
        <f t="shared" si="19"/>
        <v>0</v>
      </c>
      <c r="M99" s="132"/>
      <c r="N99" s="115"/>
      <c r="O99" s="223"/>
      <c r="P99" s="33"/>
      <c r="Q99" s="33"/>
      <c r="R99" s="33"/>
      <c r="S99" s="16"/>
      <c r="T99" s="1"/>
    </row>
    <row r="100" spans="1:20" ht="17.25" customHeight="1">
      <c r="A100" s="274">
        <v>8</v>
      </c>
      <c r="B100" s="267">
        <f>'zał 3a-odczynniki'!B100</f>
        <v>0</v>
      </c>
      <c r="C100" s="192">
        <f>'zał 3a-odczynniki'!C100</f>
        <v>0</v>
      </c>
      <c r="D100" s="287" t="s">
        <v>26</v>
      </c>
      <c r="E100" s="284"/>
      <c r="F100" s="285">
        <f>'zał 3a-odczynniki'!L100</f>
        <v>0</v>
      </c>
      <c r="G100" s="286">
        <f>'zał 3a-odczynniki'!M100</f>
        <v>0</v>
      </c>
      <c r="H100" s="285">
        <f t="shared" si="15"/>
        <v>0</v>
      </c>
      <c r="I100" s="19">
        <f t="shared" si="16"/>
        <v>0</v>
      </c>
      <c r="J100" s="19">
        <f t="shared" si="17"/>
        <v>0</v>
      </c>
      <c r="K100" s="19">
        <f t="shared" si="18"/>
        <v>0</v>
      </c>
      <c r="L100" s="19">
        <f t="shared" si="19"/>
        <v>0</v>
      </c>
      <c r="M100" s="132"/>
      <c r="N100" s="115"/>
      <c r="O100" s="223"/>
      <c r="P100" s="33"/>
      <c r="Q100" s="33"/>
      <c r="R100" s="33"/>
      <c r="S100" s="16"/>
      <c r="T100" s="1"/>
    </row>
    <row r="101" spans="1:20" ht="17.25" customHeight="1">
      <c r="A101" s="274">
        <v>9</v>
      </c>
      <c r="B101" s="267">
        <f>'zał 3a-odczynniki'!B101</f>
        <v>0</v>
      </c>
      <c r="C101" s="192">
        <f>'zał 3a-odczynniki'!C101</f>
        <v>0</v>
      </c>
      <c r="D101" s="287" t="s">
        <v>26</v>
      </c>
      <c r="E101" s="284"/>
      <c r="F101" s="285">
        <f>'zał 3a-odczynniki'!L101</f>
        <v>0</v>
      </c>
      <c r="G101" s="286">
        <f>'zał 3a-odczynniki'!M101</f>
        <v>0</v>
      </c>
      <c r="H101" s="285">
        <f t="shared" si="15"/>
        <v>0</v>
      </c>
      <c r="I101" s="19">
        <f t="shared" si="16"/>
        <v>0</v>
      </c>
      <c r="J101" s="19">
        <f t="shared" si="17"/>
        <v>0</v>
      </c>
      <c r="K101" s="19">
        <f t="shared" si="18"/>
        <v>0</v>
      </c>
      <c r="L101" s="19">
        <f t="shared" si="19"/>
        <v>0</v>
      </c>
      <c r="M101" s="132"/>
      <c r="N101" s="115"/>
      <c r="O101" s="223"/>
      <c r="P101" s="33"/>
      <c r="Q101" s="33"/>
      <c r="R101" s="33"/>
      <c r="S101" s="16"/>
      <c r="T101" s="1"/>
    </row>
    <row r="102" spans="1:20" ht="17.25" customHeight="1">
      <c r="A102" s="274">
        <v>10</v>
      </c>
      <c r="B102" s="267">
        <f>'zał 3a-odczynniki'!B102</f>
        <v>0</v>
      </c>
      <c r="C102" s="192">
        <f>'zał 3a-odczynniki'!C102</f>
        <v>0</v>
      </c>
      <c r="D102" s="287" t="s">
        <v>26</v>
      </c>
      <c r="E102" s="284"/>
      <c r="F102" s="285">
        <f>'zał 3a-odczynniki'!L102</f>
        <v>0</v>
      </c>
      <c r="G102" s="286">
        <f>'zał 3a-odczynniki'!M102</f>
        <v>0</v>
      </c>
      <c r="H102" s="285">
        <f t="shared" si="15"/>
        <v>0</v>
      </c>
      <c r="I102" s="19">
        <f t="shared" si="16"/>
        <v>0</v>
      </c>
      <c r="J102" s="19">
        <f t="shared" si="17"/>
        <v>0</v>
      </c>
      <c r="K102" s="19">
        <f t="shared" si="18"/>
        <v>0</v>
      </c>
      <c r="L102" s="19">
        <f t="shared" si="19"/>
        <v>0</v>
      </c>
      <c r="M102" s="132"/>
      <c r="N102" s="115"/>
      <c r="O102" s="223"/>
      <c r="P102" s="33"/>
      <c r="Q102" s="33"/>
      <c r="R102" s="33"/>
      <c r="S102" s="16"/>
      <c r="T102" s="1"/>
    </row>
    <row r="103" spans="1:20" ht="17.25" customHeight="1">
      <c r="A103" s="274">
        <v>11</v>
      </c>
      <c r="B103" s="267">
        <f>'zał 3a-odczynniki'!B103</f>
        <v>0</v>
      </c>
      <c r="C103" s="192">
        <f>'zał 3a-odczynniki'!C103</f>
        <v>0</v>
      </c>
      <c r="D103" s="287" t="s">
        <v>26</v>
      </c>
      <c r="E103" s="284"/>
      <c r="F103" s="285">
        <f>'zał 3a-odczynniki'!L103</f>
        <v>0</v>
      </c>
      <c r="G103" s="286">
        <f>'zał 3a-odczynniki'!M103</f>
        <v>0</v>
      </c>
      <c r="H103" s="285">
        <f t="shared" si="15"/>
        <v>0</v>
      </c>
      <c r="I103" s="19">
        <f t="shared" si="16"/>
        <v>0</v>
      </c>
      <c r="J103" s="19">
        <f t="shared" si="17"/>
        <v>0</v>
      </c>
      <c r="K103" s="19">
        <f t="shared" si="18"/>
        <v>0</v>
      </c>
      <c r="L103" s="19">
        <f t="shared" si="19"/>
        <v>0</v>
      </c>
      <c r="M103" s="132"/>
      <c r="N103" s="115"/>
      <c r="O103" s="223"/>
      <c r="P103" s="33"/>
      <c r="Q103" s="33"/>
      <c r="R103" s="33"/>
      <c r="S103" s="16"/>
      <c r="T103" s="1"/>
    </row>
    <row r="104" spans="1:20" ht="17.25" customHeight="1">
      <c r="A104" s="274">
        <v>12</v>
      </c>
      <c r="B104" s="267">
        <f>'zał 3a-odczynniki'!B104</f>
        <v>0</v>
      </c>
      <c r="C104" s="192">
        <f>'zał 3a-odczynniki'!C104</f>
        <v>0</v>
      </c>
      <c r="D104" s="287" t="s">
        <v>26</v>
      </c>
      <c r="E104" s="284"/>
      <c r="F104" s="285">
        <f>'zał 3a-odczynniki'!L104</f>
        <v>0</v>
      </c>
      <c r="G104" s="286">
        <f>'zał 3a-odczynniki'!M104</f>
        <v>0</v>
      </c>
      <c r="H104" s="285">
        <f t="shared" si="15"/>
        <v>0</v>
      </c>
      <c r="I104" s="19">
        <f t="shared" si="16"/>
        <v>0</v>
      </c>
      <c r="J104" s="19">
        <f t="shared" si="17"/>
        <v>0</v>
      </c>
      <c r="K104" s="19">
        <f t="shared" si="18"/>
        <v>0</v>
      </c>
      <c r="L104" s="19">
        <f t="shared" si="19"/>
        <v>0</v>
      </c>
      <c r="M104" s="132"/>
      <c r="N104" s="115"/>
      <c r="O104" s="223"/>
      <c r="P104" s="33"/>
      <c r="Q104" s="33"/>
      <c r="R104" s="33"/>
      <c r="S104" s="16"/>
      <c r="T104" s="1"/>
    </row>
    <row r="105" spans="1:20" ht="17.25" customHeight="1">
      <c r="A105" s="274">
        <v>13</v>
      </c>
      <c r="B105" s="267">
        <f>'zał 3a-odczynniki'!B105</f>
        <v>0</v>
      </c>
      <c r="C105" s="192">
        <f>'zał 3a-odczynniki'!C105</f>
        <v>0</v>
      </c>
      <c r="D105" s="287" t="s">
        <v>26</v>
      </c>
      <c r="E105" s="284"/>
      <c r="F105" s="285">
        <f>'zał 3a-odczynniki'!L105</f>
        <v>0</v>
      </c>
      <c r="G105" s="286">
        <f>'zał 3a-odczynniki'!M105</f>
        <v>0</v>
      </c>
      <c r="H105" s="285">
        <f t="shared" si="15"/>
        <v>0</v>
      </c>
      <c r="I105" s="19">
        <f t="shared" si="16"/>
        <v>0</v>
      </c>
      <c r="J105" s="19">
        <f t="shared" si="17"/>
        <v>0</v>
      </c>
      <c r="K105" s="19">
        <f t="shared" si="18"/>
        <v>0</v>
      </c>
      <c r="L105" s="19">
        <f t="shared" si="19"/>
        <v>0</v>
      </c>
      <c r="M105" s="132"/>
      <c r="N105" s="115"/>
      <c r="O105" s="223"/>
      <c r="P105" s="33"/>
      <c r="Q105" s="33"/>
      <c r="R105" s="33"/>
      <c r="S105" s="16"/>
      <c r="T105" s="1"/>
    </row>
    <row r="106" spans="1:20" ht="17.25" customHeight="1">
      <c r="A106" s="274">
        <v>14</v>
      </c>
      <c r="B106" s="267">
        <f>'zał 3a-odczynniki'!B106</f>
        <v>0</v>
      </c>
      <c r="C106" s="192">
        <f>'zał 3a-odczynniki'!C106</f>
        <v>0</v>
      </c>
      <c r="D106" s="287" t="s">
        <v>26</v>
      </c>
      <c r="E106" s="284"/>
      <c r="F106" s="285">
        <f>'zał 3a-odczynniki'!L106</f>
        <v>0</v>
      </c>
      <c r="G106" s="286">
        <f>'zał 3a-odczynniki'!M106</f>
        <v>0</v>
      </c>
      <c r="H106" s="285">
        <f t="shared" si="15"/>
        <v>0</v>
      </c>
      <c r="I106" s="19">
        <f t="shared" si="16"/>
        <v>0</v>
      </c>
      <c r="J106" s="19">
        <f t="shared" si="17"/>
        <v>0</v>
      </c>
      <c r="K106" s="19">
        <f t="shared" si="18"/>
        <v>0</v>
      </c>
      <c r="L106" s="19">
        <f t="shared" si="19"/>
        <v>0</v>
      </c>
      <c r="M106" s="132"/>
      <c r="N106" s="115"/>
      <c r="O106" s="223"/>
      <c r="P106" s="33"/>
      <c r="Q106" s="33"/>
      <c r="R106" s="33"/>
      <c r="S106" s="16"/>
      <c r="T106" s="1"/>
    </row>
    <row r="107" spans="1:20" ht="17.25" customHeight="1">
      <c r="A107" s="274">
        <v>15</v>
      </c>
      <c r="B107" s="267">
        <f>'zał 3a-odczynniki'!B107</f>
        <v>0</v>
      </c>
      <c r="C107" s="192">
        <f>'zał 3a-odczynniki'!C107</f>
        <v>0</v>
      </c>
      <c r="D107" s="287" t="s">
        <v>26</v>
      </c>
      <c r="E107" s="284"/>
      <c r="F107" s="285">
        <f>'zał 3a-odczynniki'!L107</f>
        <v>0</v>
      </c>
      <c r="G107" s="286">
        <f>'zał 3a-odczynniki'!M107</f>
        <v>0</v>
      </c>
      <c r="H107" s="285">
        <f t="shared" si="15"/>
        <v>0</v>
      </c>
      <c r="I107" s="19">
        <f t="shared" si="16"/>
        <v>0</v>
      </c>
      <c r="J107" s="19">
        <f t="shared" si="17"/>
        <v>0</v>
      </c>
      <c r="K107" s="19">
        <f t="shared" si="18"/>
        <v>0</v>
      </c>
      <c r="L107" s="19">
        <f t="shared" si="19"/>
        <v>0</v>
      </c>
      <c r="M107" s="132"/>
      <c r="N107" s="115"/>
      <c r="O107" s="223"/>
      <c r="P107" s="33"/>
      <c r="Q107" s="33"/>
      <c r="R107" s="33"/>
      <c r="S107" s="16"/>
      <c r="T107" s="1"/>
    </row>
    <row r="108" spans="1:20" ht="17.25" customHeight="1" thickBot="1">
      <c r="A108" s="274">
        <v>16</v>
      </c>
      <c r="B108" s="267">
        <f>'zał 3a-odczynniki'!B108</f>
        <v>0</v>
      </c>
      <c r="C108" s="192">
        <f>'zał 3a-odczynniki'!C108</f>
        <v>0</v>
      </c>
      <c r="D108" s="287" t="s">
        <v>26</v>
      </c>
      <c r="E108" s="284"/>
      <c r="F108" s="285">
        <f>'zał 3a-odczynniki'!L108</f>
        <v>0</v>
      </c>
      <c r="G108" s="286">
        <f>'zał 3a-odczynniki'!M108</f>
        <v>0</v>
      </c>
      <c r="H108" s="285">
        <f t="shared" si="15"/>
        <v>0</v>
      </c>
      <c r="I108" s="395">
        <f t="shared" si="16"/>
        <v>0</v>
      </c>
      <c r="J108" s="395">
        <f t="shared" si="17"/>
        <v>0</v>
      </c>
      <c r="K108" s="395">
        <f t="shared" si="18"/>
        <v>0</v>
      </c>
      <c r="L108" s="395">
        <f t="shared" si="19"/>
        <v>0</v>
      </c>
      <c r="M108" s="132"/>
      <c r="N108" s="115"/>
      <c r="O108" s="223"/>
      <c r="P108" s="33"/>
      <c r="Q108" s="33"/>
      <c r="R108" s="33"/>
      <c r="S108" s="16"/>
      <c r="T108" s="1"/>
    </row>
    <row r="109" spans="1:20" ht="17.25" customHeight="1" thickBot="1">
      <c r="A109" s="183"/>
      <c r="B109" s="183"/>
      <c r="C109" s="184"/>
      <c r="D109" s="179"/>
      <c r="E109" s="204"/>
      <c r="F109" s="134"/>
      <c r="G109" s="134"/>
      <c r="H109" s="134"/>
      <c r="I109" s="125" t="s">
        <v>92</v>
      </c>
      <c r="J109" s="145">
        <f>SUM(J93:J108)</f>
        <v>0</v>
      </c>
      <c r="K109" s="146">
        <f>SUM(K93:K108)</f>
        <v>0</v>
      </c>
      <c r="L109" s="147">
        <f>SUM(L93:L108)</f>
        <v>0</v>
      </c>
      <c r="M109" s="132"/>
      <c r="N109" s="115"/>
      <c r="O109" s="223"/>
      <c r="P109" s="33"/>
      <c r="Q109" s="33"/>
      <c r="R109" s="33"/>
      <c r="S109" s="16"/>
      <c r="T109" s="1"/>
    </row>
    <row r="110" spans="1:20" ht="17.25" customHeight="1">
      <c r="A110" s="548" t="s">
        <v>121</v>
      </c>
      <c r="B110" s="543"/>
      <c r="C110" s="543"/>
      <c r="D110" s="543"/>
      <c r="E110" s="573"/>
      <c r="F110" s="573"/>
      <c r="G110" s="573"/>
      <c r="H110" s="573"/>
      <c r="I110" s="573"/>
      <c r="J110" s="558"/>
      <c r="K110" s="558"/>
      <c r="L110" s="558"/>
      <c r="M110" s="558"/>
      <c r="N110" s="558"/>
      <c r="O110" s="223"/>
      <c r="P110" s="33"/>
      <c r="Q110" s="33"/>
      <c r="R110" s="33"/>
      <c r="S110" s="16"/>
      <c r="T110" s="1"/>
    </row>
    <row r="111" spans="1:20" ht="17.25" customHeight="1">
      <c r="A111" s="274">
        <v>1</v>
      </c>
      <c r="B111" s="282">
        <f>'zał 3a-odczynniki'!B111</f>
        <v>0</v>
      </c>
      <c r="C111" s="9">
        <f>'zał 3a-odczynniki'!C111</f>
        <v>0</v>
      </c>
      <c r="D111" s="287" t="s">
        <v>26</v>
      </c>
      <c r="E111" s="284"/>
      <c r="F111" s="285">
        <f>'zał 3a-odczynniki'!L111</f>
        <v>0</v>
      </c>
      <c r="G111" s="286">
        <f>'zał 3a-odczynniki'!M111</f>
        <v>0</v>
      </c>
      <c r="H111" s="285">
        <f>F111*G111</f>
        <v>0</v>
      </c>
      <c r="I111" s="19">
        <f>F111+H111</f>
        <v>0</v>
      </c>
      <c r="J111" s="19">
        <f>E111*F111</f>
        <v>0</v>
      </c>
      <c r="K111" s="19">
        <f>E111*H111</f>
        <v>0</v>
      </c>
      <c r="L111" s="19">
        <f>J111+K111</f>
        <v>0</v>
      </c>
      <c r="M111" s="132"/>
      <c r="N111" s="115"/>
      <c r="O111" s="223"/>
      <c r="P111" s="33"/>
      <c r="Q111" s="33"/>
      <c r="R111" s="33"/>
      <c r="S111" s="16"/>
      <c r="T111" s="1"/>
    </row>
    <row r="112" spans="1:20" ht="17.25" customHeight="1">
      <c r="A112" s="274">
        <v>2</v>
      </c>
      <c r="B112" s="282">
        <f>'zał 3a-odczynniki'!B112</f>
        <v>0</v>
      </c>
      <c r="C112" s="9">
        <f>'zał 3a-odczynniki'!C112</f>
        <v>0</v>
      </c>
      <c r="D112" s="287" t="s">
        <v>26</v>
      </c>
      <c r="E112" s="284"/>
      <c r="F112" s="285">
        <f>'zał 3a-odczynniki'!L112</f>
        <v>0</v>
      </c>
      <c r="G112" s="286">
        <f>'zał 3a-odczynniki'!M112</f>
        <v>0</v>
      </c>
      <c r="H112" s="285">
        <f aca="true" t="shared" si="20" ref="H112:H123">F112*G112</f>
        <v>0</v>
      </c>
      <c r="I112" s="19">
        <f aca="true" t="shared" si="21" ref="I112:I123">F112+H112</f>
        <v>0</v>
      </c>
      <c r="J112" s="19">
        <f aca="true" t="shared" si="22" ref="J112:J123">E112*F112</f>
        <v>0</v>
      </c>
      <c r="K112" s="19">
        <f aca="true" t="shared" si="23" ref="K112:K123">E112*H112</f>
        <v>0</v>
      </c>
      <c r="L112" s="19">
        <f aca="true" t="shared" si="24" ref="L112:L123">J112+K112</f>
        <v>0</v>
      </c>
      <c r="M112" s="132"/>
      <c r="N112" s="115"/>
      <c r="O112" s="223"/>
      <c r="P112" s="33"/>
      <c r="Q112" s="33"/>
      <c r="R112" s="33"/>
      <c r="S112" s="16"/>
      <c r="T112" s="1"/>
    </row>
    <row r="113" spans="1:20" ht="17.25" customHeight="1">
      <c r="A113" s="274">
        <v>3</v>
      </c>
      <c r="B113" s="282">
        <f>'zał 3a-odczynniki'!B113</f>
        <v>0</v>
      </c>
      <c r="C113" s="9">
        <f>'zał 3a-odczynniki'!C113</f>
        <v>0</v>
      </c>
      <c r="D113" s="287" t="s">
        <v>26</v>
      </c>
      <c r="E113" s="284"/>
      <c r="F113" s="285">
        <f>'zał 3a-odczynniki'!L113</f>
        <v>0</v>
      </c>
      <c r="G113" s="286">
        <f>'zał 3a-odczynniki'!M113</f>
        <v>0</v>
      </c>
      <c r="H113" s="285">
        <f t="shared" si="20"/>
        <v>0</v>
      </c>
      <c r="I113" s="19">
        <f t="shared" si="21"/>
        <v>0</v>
      </c>
      <c r="J113" s="19">
        <f t="shared" si="22"/>
        <v>0</v>
      </c>
      <c r="K113" s="19">
        <f t="shared" si="23"/>
        <v>0</v>
      </c>
      <c r="L113" s="19">
        <f t="shared" si="24"/>
        <v>0</v>
      </c>
      <c r="M113" s="132"/>
      <c r="N113" s="115"/>
      <c r="O113" s="223"/>
      <c r="P113" s="33"/>
      <c r="Q113" s="33"/>
      <c r="R113" s="33"/>
      <c r="S113" s="16"/>
      <c r="T113" s="1"/>
    </row>
    <row r="114" spans="1:20" ht="17.25" customHeight="1">
      <c r="A114" s="274">
        <v>4</v>
      </c>
      <c r="B114" s="282">
        <f>'zał 3a-odczynniki'!B114</f>
        <v>0</v>
      </c>
      <c r="C114" s="9">
        <f>'zał 3a-odczynniki'!C114</f>
        <v>0</v>
      </c>
      <c r="D114" s="287" t="s">
        <v>26</v>
      </c>
      <c r="E114" s="284"/>
      <c r="F114" s="285">
        <f>'zał 3a-odczynniki'!L114</f>
        <v>0</v>
      </c>
      <c r="G114" s="286">
        <f>'zał 3a-odczynniki'!M114</f>
        <v>0</v>
      </c>
      <c r="H114" s="285">
        <f t="shared" si="20"/>
        <v>0</v>
      </c>
      <c r="I114" s="19">
        <f t="shared" si="21"/>
        <v>0</v>
      </c>
      <c r="J114" s="19">
        <f t="shared" si="22"/>
        <v>0</v>
      </c>
      <c r="K114" s="19">
        <f t="shared" si="23"/>
        <v>0</v>
      </c>
      <c r="L114" s="19">
        <f t="shared" si="24"/>
        <v>0</v>
      </c>
      <c r="M114" s="132"/>
      <c r="N114" s="115"/>
      <c r="O114" s="223"/>
      <c r="P114" s="33"/>
      <c r="Q114" s="33"/>
      <c r="R114" s="33"/>
      <c r="S114" s="16"/>
      <c r="T114" s="1"/>
    </row>
    <row r="115" spans="1:20" ht="17.25" customHeight="1">
      <c r="A115" s="274">
        <v>5</v>
      </c>
      <c r="B115" s="282">
        <f>'zał 3a-odczynniki'!B115</f>
        <v>0</v>
      </c>
      <c r="C115" s="9">
        <f>'zał 3a-odczynniki'!C115</f>
        <v>0</v>
      </c>
      <c r="D115" s="287" t="s">
        <v>26</v>
      </c>
      <c r="E115" s="284"/>
      <c r="F115" s="285">
        <f>'zał 3a-odczynniki'!L115</f>
        <v>0</v>
      </c>
      <c r="G115" s="286">
        <f>'zał 3a-odczynniki'!M115</f>
        <v>0</v>
      </c>
      <c r="H115" s="285">
        <f t="shared" si="20"/>
        <v>0</v>
      </c>
      <c r="I115" s="19">
        <f t="shared" si="21"/>
        <v>0</v>
      </c>
      <c r="J115" s="19">
        <f t="shared" si="22"/>
        <v>0</v>
      </c>
      <c r="K115" s="19">
        <f t="shared" si="23"/>
        <v>0</v>
      </c>
      <c r="L115" s="19">
        <f t="shared" si="24"/>
        <v>0</v>
      </c>
      <c r="M115" s="132"/>
      <c r="N115" s="115"/>
      <c r="O115" s="223"/>
      <c r="P115" s="33"/>
      <c r="Q115" s="33"/>
      <c r="R115" s="33"/>
      <c r="S115" s="16"/>
      <c r="T115" s="1"/>
    </row>
    <row r="116" spans="1:20" ht="17.25" customHeight="1">
      <c r="A116" s="274">
        <v>6</v>
      </c>
      <c r="B116" s="282">
        <f>'zał 3a-odczynniki'!B116</f>
        <v>0</v>
      </c>
      <c r="C116" s="9">
        <f>'zał 3a-odczynniki'!C116</f>
        <v>0</v>
      </c>
      <c r="D116" s="287" t="s">
        <v>26</v>
      </c>
      <c r="E116" s="284"/>
      <c r="F116" s="285">
        <f>'zał 3a-odczynniki'!L116</f>
        <v>0</v>
      </c>
      <c r="G116" s="286">
        <f>'zał 3a-odczynniki'!M116</f>
        <v>0</v>
      </c>
      <c r="H116" s="285">
        <f t="shared" si="20"/>
        <v>0</v>
      </c>
      <c r="I116" s="19">
        <f t="shared" si="21"/>
        <v>0</v>
      </c>
      <c r="J116" s="19">
        <f t="shared" si="22"/>
        <v>0</v>
      </c>
      <c r="K116" s="19">
        <f t="shared" si="23"/>
        <v>0</v>
      </c>
      <c r="L116" s="19">
        <f t="shared" si="24"/>
        <v>0</v>
      </c>
      <c r="M116" s="132"/>
      <c r="N116" s="115"/>
      <c r="O116" s="223"/>
      <c r="P116" s="33"/>
      <c r="Q116" s="33"/>
      <c r="R116" s="33"/>
      <c r="S116" s="16"/>
      <c r="T116" s="1"/>
    </row>
    <row r="117" spans="1:20" ht="17.25" customHeight="1">
      <c r="A117" s="274">
        <v>7</v>
      </c>
      <c r="B117" s="282">
        <f>'zał 3a-odczynniki'!B117</f>
        <v>0</v>
      </c>
      <c r="C117" s="9">
        <f>'zał 3a-odczynniki'!C117</f>
        <v>0</v>
      </c>
      <c r="D117" s="287" t="s">
        <v>26</v>
      </c>
      <c r="E117" s="284"/>
      <c r="F117" s="285">
        <f>'zał 3a-odczynniki'!L117</f>
        <v>0</v>
      </c>
      <c r="G117" s="286">
        <f>'zał 3a-odczynniki'!M117</f>
        <v>0</v>
      </c>
      <c r="H117" s="285">
        <f t="shared" si="20"/>
        <v>0</v>
      </c>
      <c r="I117" s="19">
        <f t="shared" si="21"/>
        <v>0</v>
      </c>
      <c r="J117" s="19">
        <f t="shared" si="22"/>
        <v>0</v>
      </c>
      <c r="K117" s="19">
        <f t="shared" si="23"/>
        <v>0</v>
      </c>
      <c r="L117" s="19">
        <f t="shared" si="24"/>
        <v>0</v>
      </c>
      <c r="M117" s="132"/>
      <c r="N117" s="115"/>
      <c r="O117" s="223"/>
      <c r="P117" s="33"/>
      <c r="Q117" s="33"/>
      <c r="R117" s="33"/>
      <c r="S117" s="16"/>
      <c r="T117" s="1"/>
    </row>
    <row r="118" spans="1:20" ht="17.25" customHeight="1">
      <c r="A118" s="274">
        <v>8</v>
      </c>
      <c r="B118" s="282">
        <f>'zał 3a-odczynniki'!B118</f>
        <v>0</v>
      </c>
      <c r="C118" s="9">
        <f>'zał 3a-odczynniki'!C118</f>
        <v>0</v>
      </c>
      <c r="D118" s="287" t="s">
        <v>26</v>
      </c>
      <c r="E118" s="284"/>
      <c r="F118" s="285">
        <f>'zał 3a-odczynniki'!L118</f>
        <v>0</v>
      </c>
      <c r="G118" s="286">
        <f>'zał 3a-odczynniki'!M118</f>
        <v>0</v>
      </c>
      <c r="H118" s="285">
        <f t="shared" si="20"/>
        <v>0</v>
      </c>
      <c r="I118" s="19">
        <f t="shared" si="21"/>
        <v>0</v>
      </c>
      <c r="J118" s="19">
        <f t="shared" si="22"/>
        <v>0</v>
      </c>
      <c r="K118" s="19">
        <f t="shared" si="23"/>
        <v>0</v>
      </c>
      <c r="L118" s="19">
        <f t="shared" si="24"/>
        <v>0</v>
      </c>
      <c r="M118" s="132"/>
      <c r="N118" s="115"/>
      <c r="O118" s="223"/>
      <c r="P118" s="33"/>
      <c r="Q118" s="33"/>
      <c r="R118" s="33"/>
      <c r="S118" s="16"/>
      <c r="T118" s="1"/>
    </row>
    <row r="119" spans="1:20" ht="17.25" customHeight="1">
      <c r="A119" s="274">
        <v>9</v>
      </c>
      <c r="B119" s="282">
        <f>'zał 3a-odczynniki'!B119</f>
        <v>0</v>
      </c>
      <c r="C119" s="9">
        <f>'zał 3a-odczynniki'!C119</f>
        <v>0</v>
      </c>
      <c r="D119" s="287" t="s">
        <v>26</v>
      </c>
      <c r="E119" s="284"/>
      <c r="F119" s="285">
        <f>'zał 3a-odczynniki'!L119</f>
        <v>0</v>
      </c>
      <c r="G119" s="286">
        <f>'zał 3a-odczynniki'!M119</f>
        <v>0</v>
      </c>
      <c r="H119" s="285">
        <f t="shared" si="20"/>
        <v>0</v>
      </c>
      <c r="I119" s="19">
        <f t="shared" si="21"/>
        <v>0</v>
      </c>
      <c r="J119" s="19">
        <f t="shared" si="22"/>
        <v>0</v>
      </c>
      <c r="K119" s="19">
        <f t="shared" si="23"/>
        <v>0</v>
      </c>
      <c r="L119" s="19">
        <f t="shared" si="24"/>
        <v>0</v>
      </c>
      <c r="M119" s="132"/>
      <c r="N119" s="115"/>
      <c r="O119" s="223"/>
      <c r="P119" s="33"/>
      <c r="Q119" s="33"/>
      <c r="R119" s="33"/>
      <c r="S119" s="16"/>
      <c r="T119" s="1"/>
    </row>
    <row r="120" spans="1:20" ht="17.25" customHeight="1">
      <c r="A120" s="274">
        <v>10</v>
      </c>
      <c r="B120" s="282">
        <f>'zał 3a-odczynniki'!B120</f>
        <v>0</v>
      </c>
      <c r="C120" s="9">
        <f>'zał 3a-odczynniki'!C120</f>
        <v>0</v>
      </c>
      <c r="D120" s="287" t="s">
        <v>26</v>
      </c>
      <c r="E120" s="284"/>
      <c r="F120" s="285">
        <f>'zał 3a-odczynniki'!L120</f>
        <v>0</v>
      </c>
      <c r="G120" s="286">
        <f>'zał 3a-odczynniki'!M120</f>
        <v>0</v>
      </c>
      <c r="H120" s="285">
        <f t="shared" si="20"/>
        <v>0</v>
      </c>
      <c r="I120" s="19">
        <f t="shared" si="21"/>
        <v>0</v>
      </c>
      <c r="J120" s="19">
        <f t="shared" si="22"/>
        <v>0</v>
      </c>
      <c r="K120" s="19">
        <f t="shared" si="23"/>
        <v>0</v>
      </c>
      <c r="L120" s="19">
        <f t="shared" si="24"/>
        <v>0</v>
      </c>
      <c r="M120" s="132"/>
      <c r="N120" s="115"/>
      <c r="O120" s="223"/>
      <c r="P120" s="33"/>
      <c r="Q120" s="33"/>
      <c r="R120" s="33"/>
      <c r="S120" s="16"/>
      <c r="T120" s="1"/>
    </row>
    <row r="121" spans="1:20" ht="17.25" customHeight="1">
      <c r="A121" s="274">
        <v>11</v>
      </c>
      <c r="B121" s="282">
        <f>'zał 3a-odczynniki'!B121</f>
        <v>0</v>
      </c>
      <c r="C121" s="9">
        <f>'zał 3a-odczynniki'!C121</f>
        <v>0</v>
      </c>
      <c r="D121" s="287" t="s">
        <v>26</v>
      </c>
      <c r="E121" s="284"/>
      <c r="F121" s="285">
        <f>'zał 3a-odczynniki'!L121</f>
        <v>0</v>
      </c>
      <c r="G121" s="286">
        <f>'zał 3a-odczynniki'!M121</f>
        <v>0</v>
      </c>
      <c r="H121" s="285">
        <f t="shared" si="20"/>
        <v>0</v>
      </c>
      <c r="I121" s="19">
        <f t="shared" si="21"/>
        <v>0</v>
      </c>
      <c r="J121" s="19">
        <f t="shared" si="22"/>
        <v>0</v>
      </c>
      <c r="K121" s="19">
        <f t="shared" si="23"/>
        <v>0</v>
      </c>
      <c r="L121" s="19">
        <f t="shared" si="24"/>
        <v>0</v>
      </c>
      <c r="M121" s="132"/>
      <c r="N121" s="115"/>
      <c r="O121" s="223"/>
      <c r="P121" s="33"/>
      <c r="Q121" s="33"/>
      <c r="R121" s="33"/>
      <c r="S121" s="16"/>
      <c r="T121" s="1"/>
    </row>
    <row r="122" spans="1:20" ht="17.25" customHeight="1">
      <c r="A122" s="274">
        <v>12</v>
      </c>
      <c r="B122" s="282">
        <f>'zał 3a-odczynniki'!B122</f>
        <v>0</v>
      </c>
      <c r="C122" s="9">
        <f>'zał 3a-odczynniki'!C122</f>
        <v>0</v>
      </c>
      <c r="D122" s="287" t="s">
        <v>26</v>
      </c>
      <c r="E122" s="284"/>
      <c r="F122" s="285">
        <f>'zał 3a-odczynniki'!L122</f>
        <v>0</v>
      </c>
      <c r="G122" s="286">
        <f>'zał 3a-odczynniki'!M122</f>
        <v>0</v>
      </c>
      <c r="H122" s="285">
        <f t="shared" si="20"/>
        <v>0</v>
      </c>
      <c r="I122" s="19">
        <f t="shared" si="21"/>
        <v>0</v>
      </c>
      <c r="J122" s="19">
        <f t="shared" si="22"/>
        <v>0</v>
      </c>
      <c r="K122" s="19">
        <f t="shared" si="23"/>
        <v>0</v>
      </c>
      <c r="L122" s="19">
        <f t="shared" si="24"/>
        <v>0</v>
      </c>
      <c r="M122" s="132"/>
      <c r="N122" s="115"/>
      <c r="O122" s="223"/>
      <c r="P122" s="33"/>
      <c r="Q122" s="33"/>
      <c r="R122" s="33"/>
      <c r="S122" s="16"/>
      <c r="T122" s="1"/>
    </row>
    <row r="123" spans="1:20" ht="17.25" customHeight="1" thickBot="1">
      <c r="A123" s="274">
        <v>13</v>
      </c>
      <c r="B123" s="282">
        <f>'zał 3a-odczynniki'!B123</f>
        <v>0</v>
      </c>
      <c r="C123" s="9">
        <f>'zał 3a-odczynniki'!C123</f>
        <v>0</v>
      </c>
      <c r="D123" s="287" t="s">
        <v>26</v>
      </c>
      <c r="E123" s="284"/>
      <c r="F123" s="285">
        <f>'zał 3a-odczynniki'!L123</f>
        <v>0</v>
      </c>
      <c r="G123" s="286">
        <f>'zał 3a-odczynniki'!M123</f>
        <v>0</v>
      </c>
      <c r="H123" s="285">
        <f t="shared" si="20"/>
        <v>0</v>
      </c>
      <c r="I123" s="395">
        <f t="shared" si="21"/>
        <v>0</v>
      </c>
      <c r="J123" s="395">
        <f t="shared" si="22"/>
        <v>0</v>
      </c>
      <c r="K123" s="395">
        <f t="shared" si="23"/>
        <v>0</v>
      </c>
      <c r="L123" s="395">
        <f t="shared" si="24"/>
        <v>0</v>
      </c>
      <c r="M123" s="132"/>
      <c r="N123" s="115"/>
      <c r="O123" s="223"/>
      <c r="P123" s="33"/>
      <c r="Q123" s="33"/>
      <c r="R123" s="33"/>
      <c r="S123" s="16"/>
      <c r="T123" s="1"/>
    </row>
    <row r="124" spans="1:20" ht="17.25" customHeight="1" thickBot="1">
      <c r="A124" s="122"/>
      <c r="B124" s="124"/>
      <c r="C124" s="124"/>
      <c r="D124" s="124"/>
      <c r="E124" s="135"/>
      <c r="F124" s="134"/>
      <c r="G124" s="134"/>
      <c r="H124" s="134"/>
      <c r="I124" s="232" t="s">
        <v>92</v>
      </c>
      <c r="J124" s="145">
        <f>SUM(J111:J123)</f>
        <v>0</v>
      </c>
      <c r="K124" s="146">
        <f>SUM(K111:K123)</f>
        <v>0</v>
      </c>
      <c r="L124" s="147">
        <f>SUM(L111:L123)</f>
        <v>0</v>
      </c>
      <c r="M124" s="115"/>
      <c r="N124" s="144"/>
      <c r="O124" s="223"/>
      <c r="P124" s="33"/>
      <c r="Q124" s="33"/>
      <c r="R124" s="33"/>
      <c r="S124" s="16"/>
      <c r="T124" s="1"/>
    </row>
    <row r="125" spans="1:20" ht="17.25" customHeight="1" thickBot="1">
      <c r="A125" s="122"/>
      <c r="B125" s="124"/>
      <c r="C125" s="124"/>
      <c r="D125" s="124"/>
      <c r="E125" s="135"/>
      <c r="F125" s="134"/>
      <c r="G125" s="134"/>
      <c r="H125" s="134"/>
      <c r="I125" s="125" t="s">
        <v>93</v>
      </c>
      <c r="J125" s="123">
        <f>J91+J109+J124</f>
        <v>0</v>
      </c>
      <c r="K125" s="146">
        <f>K91+K109+K124</f>
        <v>0</v>
      </c>
      <c r="L125" s="133">
        <f>L91+L109+L124</f>
        <v>0</v>
      </c>
      <c r="M125" s="115"/>
      <c r="N125" s="115"/>
      <c r="O125" s="223"/>
      <c r="P125" s="33"/>
      <c r="Q125" s="33"/>
      <c r="R125" s="33"/>
      <c r="S125" s="16"/>
      <c r="T125" s="1"/>
    </row>
    <row r="126" spans="1:20" ht="35.25" customHeight="1" thickBot="1">
      <c r="A126" s="508" t="s">
        <v>141</v>
      </c>
      <c r="B126" s="505"/>
      <c r="C126" s="505"/>
      <c r="D126" s="505"/>
      <c r="E126" s="505"/>
      <c r="F126" s="505"/>
      <c r="G126" s="505"/>
      <c r="H126" s="505"/>
      <c r="I126" s="505"/>
      <c r="J126" s="233">
        <f>J59+J125</f>
        <v>0</v>
      </c>
      <c r="K126" s="234">
        <f>K59+K125</f>
        <v>0</v>
      </c>
      <c r="L126" s="235">
        <f>L59+L125</f>
        <v>0</v>
      </c>
      <c r="M126" s="142"/>
      <c r="N126" s="126"/>
      <c r="O126" s="126"/>
      <c r="P126" s="33"/>
      <c r="Q126" s="33"/>
      <c r="R126" s="33"/>
      <c r="S126" s="16"/>
      <c r="T126" s="1"/>
    </row>
    <row r="127" spans="1:16" ht="26.25" customHeight="1">
      <c r="A127" s="580" t="s">
        <v>97</v>
      </c>
      <c r="B127" s="581"/>
      <c r="C127" s="581"/>
      <c r="D127" s="581"/>
      <c r="E127" s="581"/>
      <c r="F127" s="581"/>
      <c r="G127" s="581"/>
      <c r="H127" s="581"/>
      <c r="I127" s="581"/>
      <c r="J127" s="581"/>
      <c r="K127" s="581"/>
      <c r="L127" s="581"/>
      <c r="M127" s="581"/>
      <c r="N127" s="581"/>
      <c r="O127" s="227"/>
      <c r="P127" s="33"/>
    </row>
    <row r="128" spans="1:20" ht="17.25" customHeight="1">
      <c r="A128" s="274">
        <v>1</v>
      </c>
      <c r="B128" s="282">
        <f>'zał 3a-odczynniki'!B128</f>
        <v>0</v>
      </c>
      <c r="C128" s="283" t="str">
        <f>'zał 3a-odczynniki'!C128</f>
        <v>Glukoza</v>
      </c>
      <c r="D128" s="79"/>
      <c r="E128" s="284"/>
      <c r="F128" s="285">
        <f>'zał 3a-odczynniki'!L128</f>
        <v>0</v>
      </c>
      <c r="G128" s="286">
        <f>'zał 3a-odczynniki'!M128</f>
        <v>0</v>
      </c>
      <c r="H128" s="128">
        <f>F128*G128</f>
        <v>0</v>
      </c>
      <c r="I128" s="19">
        <f>F128+H128</f>
        <v>0</v>
      </c>
      <c r="J128" s="19">
        <f>E128*F128</f>
        <v>0</v>
      </c>
      <c r="K128" s="19">
        <f>E128*H128</f>
        <v>0</v>
      </c>
      <c r="L128" s="19">
        <f>J128+K128</f>
        <v>0</v>
      </c>
      <c r="M128" s="128" t="e">
        <f aca="true" t="shared" si="25" ref="M128:M170">L128*$L$225/$L$171</f>
        <v>#DIV/0!</v>
      </c>
      <c r="N128" s="281" t="e">
        <f>ROUND((L128+M128)/$D128,7)</f>
        <v>#DIV/0!</v>
      </c>
      <c r="O128" s="223" t="e">
        <f>D128*N128</f>
        <v>#DIV/0!</v>
      </c>
      <c r="P128" s="33"/>
      <c r="Q128" s="33"/>
      <c r="R128" s="33"/>
      <c r="S128" s="1"/>
      <c r="T128" s="1"/>
    </row>
    <row r="129" spans="1:20" ht="17.25" customHeight="1">
      <c r="A129" s="274">
        <f>A128+1</f>
        <v>2</v>
      </c>
      <c r="B129" s="282">
        <f>'zał 3a-odczynniki'!B129</f>
        <v>0</v>
      </c>
      <c r="C129" s="283" t="str">
        <f>'zał 3a-odczynniki'!C129</f>
        <v>Mocznik</v>
      </c>
      <c r="D129" s="79"/>
      <c r="E129" s="284"/>
      <c r="F129" s="285">
        <f>'zał 3a-odczynniki'!L129</f>
        <v>0</v>
      </c>
      <c r="G129" s="286">
        <f>'zał 3a-odczynniki'!M129</f>
        <v>0</v>
      </c>
      <c r="H129" s="128">
        <f aca="true" t="shared" si="26" ref="H129:H170">F129*G129</f>
        <v>0</v>
      </c>
      <c r="I129" s="19">
        <f aca="true" t="shared" si="27" ref="I129:I170">F129+H129</f>
        <v>0</v>
      </c>
      <c r="J129" s="19">
        <f aca="true" t="shared" si="28" ref="J129:J170">E129*F129</f>
        <v>0</v>
      </c>
      <c r="K129" s="19">
        <f aca="true" t="shared" si="29" ref="K129:K170">E129*H129</f>
        <v>0</v>
      </c>
      <c r="L129" s="19">
        <f aca="true" t="shared" si="30" ref="L129:L170">J129+K129</f>
        <v>0</v>
      </c>
      <c r="M129" s="128" t="e">
        <f t="shared" si="25"/>
        <v>#DIV/0!</v>
      </c>
      <c r="N129" s="281" t="e">
        <f aca="true" t="shared" si="31" ref="N129:N170">ROUND((L129+M129)/$D129,7)</f>
        <v>#DIV/0!</v>
      </c>
      <c r="O129" s="223" t="e">
        <f aca="true" t="shared" si="32" ref="O129:O170">D129*N129</f>
        <v>#DIV/0!</v>
      </c>
      <c r="P129" s="33"/>
      <c r="Q129" s="33"/>
      <c r="R129" s="33"/>
      <c r="S129" s="1"/>
      <c r="T129" s="1"/>
    </row>
    <row r="130" spans="1:20" ht="17.25" customHeight="1">
      <c r="A130" s="274">
        <f aca="true" t="shared" si="33" ref="A130:A167">A129+1</f>
        <v>3</v>
      </c>
      <c r="B130" s="282">
        <f>'zał 3a-odczynniki'!B130</f>
        <v>0</v>
      </c>
      <c r="C130" s="283" t="str">
        <f>'zał 3a-odczynniki'!C130</f>
        <v>Kreatynina</v>
      </c>
      <c r="D130" s="79"/>
      <c r="E130" s="284"/>
      <c r="F130" s="285">
        <f>'zał 3a-odczynniki'!L130</f>
        <v>0</v>
      </c>
      <c r="G130" s="286">
        <f>'zał 3a-odczynniki'!M130</f>
        <v>0</v>
      </c>
      <c r="H130" s="128">
        <f t="shared" si="26"/>
        <v>0</v>
      </c>
      <c r="I130" s="19">
        <f t="shared" si="27"/>
        <v>0</v>
      </c>
      <c r="J130" s="19">
        <f t="shared" si="28"/>
        <v>0</v>
      </c>
      <c r="K130" s="19">
        <f t="shared" si="29"/>
        <v>0</v>
      </c>
      <c r="L130" s="19">
        <f t="shared" si="30"/>
        <v>0</v>
      </c>
      <c r="M130" s="128" t="e">
        <f t="shared" si="25"/>
        <v>#DIV/0!</v>
      </c>
      <c r="N130" s="281" t="e">
        <f t="shared" si="31"/>
        <v>#DIV/0!</v>
      </c>
      <c r="O130" s="223" t="e">
        <f t="shared" si="32"/>
        <v>#DIV/0!</v>
      </c>
      <c r="P130" s="33"/>
      <c r="Q130" s="33"/>
      <c r="R130" s="33"/>
      <c r="S130" s="1"/>
      <c r="T130" s="1"/>
    </row>
    <row r="131" spans="1:20" ht="17.25" customHeight="1">
      <c r="A131" s="274">
        <f t="shared" si="33"/>
        <v>4</v>
      </c>
      <c r="B131" s="282">
        <f>'zał 3a-odczynniki'!B131</f>
        <v>0</v>
      </c>
      <c r="C131" s="283" t="str">
        <f>'zał 3a-odczynniki'!C131</f>
        <v>Białko całkowite</v>
      </c>
      <c r="D131" s="79"/>
      <c r="E131" s="284"/>
      <c r="F131" s="285">
        <f>'zał 3a-odczynniki'!L131</f>
        <v>0</v>
      </c>
      <c r="G131" s="286">
        <f>'zał 3a-odczynniki'!M131</f>
        <v>0</v>
      </c>
      <c r="H131" s="128">
        <f t="shared" si="26"/>
        <v>0</v>
      </c>
      <c r="I131" s="19">
        <f t="shared" si="27"/>
        <v>0</v>
      </c>
      <c r="J131" s="19">
        <f t="shared" si="28"/>
        <v>0</v>
      </c>
      <c r="K131" s="19">
        <f t="shared" si="29"/>
        <v>0</v>
      </c>
      <c r="L131" s="19">
        <f t="shared" si="30"/>
        <v>0</v>
      </c>
      <c r="M131" s="128" t="e">
        <f t="shared" si="25"/>
        <v>#DIV/0!</v>
      </c>
      <c r="N131" s="281" t="e">
        <f t="shared" si="31"/>
        <v>#DIV/0!</v>
      </c>
      <c r="O131" s="223" t="e">
        <f t="shared" si="32"/>
        <v>#DIV/0!</v>
      </c>
      <c r="P131" s="33"/>
      <c r="Q131" s="33"/>
      <c r="R131" s="33"/>
      <c r="S131" s="1"/>
      <c r="T131" s="1"/>
    </row>
    <row r="132" spans="1:20" ht="17.25" customHeight="1">
      <c r="A132" s="274">
        <f t="shared" si="33"/>
        <v>5</v>
      </c>
      <c r="B132" s="282">
        <f>'zał 3a-odczynniki'!B132</f>
        <v>0</v>
      </c>
      <c r="C132" s="283" t="str">
        <f>'zał 3a-odczynniki'!C132</f>
        <v>Albumina</v>
      </c>
      <c r="D132" s="79"/>
      <c r="E132" s="284"/>
      <c r="F132" s="285">
        <f>'zał 3a-odczynniki'!L132</f>
        <v>0</v>
      </c>
      <c r="G132" s="286">
        <f>'zał 3a-odczynniki'!M132</f>
        <v>0</v>
      </c>
      <c r="H132" s="128">
        <f t="shared" si="26"/>
        <v>0</v>
      </c>
      <c r="I132" s="19">
        <f t="shared" si="27"/>
        <v>0</v>
      </c>
      <c r="J132" s="19">
        <f t="shared" si="28"/>
        <v>0</v>
      </c>
      <c r="K132" s="19">
        <f t="shared" si="29"/>
        <v>0</v>
      </c>
      <c r="L132" s="19">
        <f t="shared" si="30"/>
        <v>0</v>
      </c>
      <c r="M132" s="128" t="e">
        <f t="shared" si="25"/>
        <v>#DIV/0!</v>
      </c>
      <c r="N132" s="281" t="e">
        <f t="shared" si="31"/>
        <v>#DIV/0!</v>
      </c>
      <c r="O132" s="223" t="e">
        <f t="shared" si="32"/>
        <v>#DIV/0!</v>
      </c>
      <c r="P132" s="33"/>
      <c r="Q132" s="33"/>
      <c r="R132" s="33"/>
      <c r="S132" s="1"/>
      <c r="T132" s="1"/>
    </row>
    <row r="133" spans="1:20" ht="17.25" customHeight="1">
      <c r="A133" s="274">
        <f t="shared" si="33"/>
        <v>6</v>
      </c>
      <c r="B133" s="282">
        <f>'zał 3a-odczynniki'!B133</f>
        <v>0</v>
      </c>
      <c r="C133" s="283" t="str">
        <f>'zał 3a-odczynniki'!C133</f>
        <v>Bilirubina całkowita</v>
      </c>
      <c r="D133" s="79"/>
      <c r="E133" s="284"/>
      <c r="F133" s="285">
        <f>'zał 3a-odczynniki'!L133</f>
        <v>0</v>
      </c>
      <c r="G133" s="286">
        <f>'zał 3a-odczynniki'!M133</f>
        <v>0</v>
      </c>
      <c r="H133" s="128">
        <f t="shared" si="26"/>
        <v>0</v>
      </c>
      <c r="I133" s="19">
        <f t="shared" si="27"/>
        <v>0</v>
      </c>
      <c r="J133" s="19">
        <f t="shared" si="28"/>
        <v>0</v>
      </c>
      <c r="K133" s="19">
        <f t="shared" si="29"/>
        <v>0</v>
      </c>
      <c r="L133" s="19">
        <f t="shared" si="30"/>
        <v>0</v>
      </c>
      <c r="M133" s="128" t="e">
        <f t="shared" si="25"/>
        <v>#DIV/0!</v>
      </c>
      <c r="N133" s="281" t="e">
        <f t="shared" si="31"/>
        <v>#DIV/0!</v>
      </c>
      <c r="O133" s="223" t="e">
        <f t="shared" si="32"/>
        <v>#DIV/0!</v>
      </c>
      <c r="P133" s="33"/>
      <c r="Q133" s="33"/>
      <c r="R133" s="33"/>
      <c r="S133" s="1"/>
      <c r="T133" s="1"/>
    </row>
    <row r="134" spans="1:20" ht="17.25" customHeight="1">
      <c r="A134" s="274">
        <f t="shared" si="33"/>
        <v>7</v>
      </c>
      <c r="B134" s="282">
        <f>'zał 3a-odczynniki'!B134</f>
        <v>0</v>
      </c>
      <c r="C134" s="283" t="str">
        <f>'zał 3a-odczynniki'!C134</f>
        <v>Bilirubina bezpośrednia ( związana ) </v>
      </c>
      <c r="D134" s="79"/>
      <c r="E134" s="284"/>
      <c r="F134" s="285">
        <f>'zał 3a-odczynniki'!L134</f>
        <v>0</v>
      </c>
      <c r="G134" s="286">
        <f>'zał 3a-odczynniki'!M134</f>
        <v>0</v>
      </c>
      <c r="H134" s="128">
        <f t="shared" si="26"/>
        <v>0</v>
      </c>
      <c r="I134" s="19">
        <f t="shared" si="27"/>
        <v>0</v>
      </c>
      <c r="J134" s="19">
        <f t="shared" si="28"/>
        <v>0</v>
      </c>
      <c r="K134" s="19">
        <f t="shared" si="29"/>
        <v>0</v>
      </c>
      <c r="L134" s="19">
        <f t="shared" si="30"/>
        <v>0</v>
      </c>
      <c r="M134" s="128" t="e">
        <f t="shared" si="25"/>
        <v>#DIV/0!</v>
      </c>
      <c r="N134" s="281" t="e">
        <f t="shared" si="31"/>
        <v>#DIV/0!</v>
      </c>
      <c r="O134" s="223" t="e">
        <f t="shared" si="32"/>
        <v>#DIV/0!</v>
      </c>
      <c r="P134" s="33"/>
      <c r="Q134" s="33"/>
      <c r="R134" s="33"/>
      <c r="S134" s="1"/>
      <c r="T134" s="1"/>
    </row>
    <row r="135" spans="1:20" ht="17.25" customHeight="1">
      <c r="A135" s="274">
        <f t="shared" si="33"/>
        <v>8</v>
      </c>
      <c r="B135" s="282">
        <f>'zał 3a-odczynniki'!B135</f>
        <v>0</v>
      </c>
      <c r="C135" s="283" t="str">
        <f>'zał 3a-odczynniki'!C135</f>
        <v>Aminotransferaza asparaginianowa (GOT, AST) </v>
      </c>
      <c r="D135" s="79"/>
      <c r="E135" s="284"/>
      <c r="F135" s="285">
        <f>'zał 3a-odczynniki'!L135</f>
        <v>0</v>
      </c>
      <c r="G135" s="286">
        <f>'zał 3a-odczynniki'!M135</f>
        <v>0</v>
      </c>
      <c r="H135" s="128">
        <f t="shared" si="26"/>
        <v>0</v>
      </c>
      <c r="I135" s="19">
        <f t="shared" si="27"/>
        <v>0</v>
      </c>
      <c r="J135" s="19">
        <f t="shared" si="28"/>
        <v>0</v>
      </c>
      <c r="K135" s="19">
        <f t="shared" si="29"/>
        <v>0</v>
      </c>
      <c r="L135" s="19">
        <f t="shared" si="30"/>
        <v>0</v>
      </c>
      <c r="M135" s="128" t="e">
        <f t="shared" si="25"/>
        <v>#DIV/0!</v>
      </c>
      <c r="N135" s="281" t="e">
        <f t="shared" si="31"/>
        <v>#DIV/0!</v>
      </c>
      <c r="O135" s="223" t="e">
        <f t="shared" si="32"/>
        <v>#DIV/0!</v>
      </c>
      <c r="P135" s="33"/>
      <c r="Q135" s="33"/>
      <c r="R135" s="33"/>
      <c r="S135" s="1"/>
      <c r="T135" s="1"/>
    </row>
    <row r="136" spans="1:20" ht="17.25" customHeight="1">
      <c r="A136" s="274">
        <f t="shared" si="33"/>
        <v>9</v>
      </c>
      <c r="B136" s="282">
        <f>'zał 3a-odczynniki'!B136</f>
        <v>0</v>
      </c>
      <c r="C136" s="283" t="str">
        <f>'zał 3a-odczynniki'!C136</f>
        <v>Aminotransferaza alaninowa (GPT, ALT) </v>
      </c>
      <c r="D136" s="79"/>
      <c r="E136" s="284"/>
      <c r="F136" s="285">
        <f>'zał 3a-odczynniki'!L136</f>
        <v>0</v>
      </c>
      <c r="G136" s="286">
        <f>'zał 3a-odczynniki'!M136</f>
        <v>0</v>
      </c>
      <c r="H136" s="128">
        <f t="shared" si="26"/>
        <v>0</v>
      </c>
      <c r="I136" s="19">
        <f t="shared" si="27"/>
        <v>0</v>
      </c>
      <c r="J136" s="19">
        <f t="shared" si="28"/>
        <v>0</v>
      </c>
      <c r="K136" s="19">
        <f t="shared" si="29"/>
        <v>0</v>
      </c>
      <c r="L136" s="19">
        <f t="shared" si="30"/>
        <v>0</v>
      </c>
      <c r="M136" s="128" t="e">
        <f t="shared" si="25"/>
        <v>#DIV/0!</v>
      </c>
      <c r="N136" s="281" t="e">
        <f t="shared" si="31"/>
        <v>#DIV/0!</v>
      </c>
      <c r="O136" s="223" t="e">
        <f t="shared" si="32"/>
        <v>#DIV/0!</v>
      </c>
      <c r="P136" s="33"/>
      <c r="Q136" s="33"/>
      <c r="R136" s="33"/>
      <c r="S136" s="1"/>
      <c r="T136" s="1"/>
    </row>
    <row r="137" spans="1:20" ht="17.25" customHeight="1">
      <c r="A137" s="274">
        <f t="shared" si="33"/>
        <v>10</v>
      </c>
      <c r="B137" s="282">
        <f>'zał 3a-odczynniki'!B137</f>
        <v>0</v>
      </c>
      <c r="C137" s="283" t="str">
        <f>'zał 3a-odczynniki'!C137</f>
        <v>Alfa amylaza</v>
      </c>
      <c r="D137" s="79"/>
      <c r="E137" s="284"/>
      <c r="F137" s="285">
        <f>'zał 3a-odczynniki'!L137</f>
        <v>0</v>
      </c>
      <c r="G137" s="286">
        <f>'zał 3a-odczynniki'!M137</f>
        <v>0</v>
      </c>
      <c r="H137" s="128">
        <f t="shared" si="26"/>
        <v>0</v>
      </c>
      <c r="I137" s="19">
        <f t="shared" si="27"/>
        <v>0</v>
      </c>
      <c r="J137" s="19">
        <f t="shared" si="28"/>
        <v>0</v>
      </c>
      <c r="K137" s="19">
        <f t="shared" si="29"/>
        <v>0</v>
      </c>
      <c r="L137" s="19">
        <f t="shared" si="30"/>
        <v>0</v>
      </c>
      <c r="M137" s="128" t="e">
        <f t="shared" si="25"/>
        <v>#DIV/0!</v>
      </c>
      <c r="N137" s="281" t="e">
        <f t="shared" si="31"/>
        <v>#DIV/0!</v>
      </c>
      <c r="O137" s="223" t="e">
        <f t="shared" si="32"/>
        <v>#DIV/0!</v>
      </c>
      <c r="P137" s="33"/>
      <c r="Q137" s="33"/>
      <c r="R137" s="33"/>
      <c r="S137" s="1"/>
      <c r="T137" s="1"/>
    </row>
    <row r="138" spans="1:20" ht="17.25" customHeight="1">
      <c r="A138" s="274">
        <f t="shared" si="33"/>
        <v>11</v>
      </c>
      <c r="B138" s="282">
        <f>'zał 3a-odczynniki'!B138</f>
        <v>0</v>
      </c>
      <c r="C138" s="283" t="str">
        <f>'zał 3a-odczynniki'!C138</f>
        <v>Lipaza</v>
      </c>
      <c r="D138" s="79"/>
      <c r="E138" s="284"/>
      <c r="F138" s="285">
        <f>'zał 3a-odczynniki'!L138</f>
        <v>0</v>
      </c>
      <c r="G138" s="286">
        <f>'zał 3a-odczynniki'!M138</f>
        <v>0</v>
      </c>
      <c r="H138" s="128">
        <f t="shared" si="26"/>
        <v>0</v>
      </c>
      <c r="I138" s="19">
        <f t="shared" si="27"/>
        <v>0</v>
      </c>
      <c r="J138" s="19">
        <f t="shared" si="28"/>
        <v>0</v>
      </c>
      <c r="K138" s="19">
        <f t="shared" si="29"/>
        <v>0</v>
      </c>
      <c r="L138" s="19">
        <f t="shared" si="30"/>
        <v>0</v>
      </c>
      <c r="M138" s="128" t="e">
        <f t="shared" si="25"/>
        <v>#DIV/0!</v>
      </c>
      <c r="N138" s="281" t="e">
        <f t="shared" si="31"/>
        <v>#DIV/0!</v>
      </c>
      <c r="O138" s="223" t="e">
        <f t="shared" si="32"/>
        <v>#DIV/0!</v>
      </c>
      <c r="P138" s="33"/>
      <c r="Q138" s="33"/>
      <c r="R138" s="33"/>
      <c r="S138" s="1"/>
      <c r="T138" s="1"/>
    </row>
    <row r="139" spans="1:20" ht="17.25" customHeight="1">
      <c r="A139" s="274">
        <f t="shared" si="33"/>
        <v>12</v>
      </c>
      <c r="B139" s="282">
        <f>'zał 3a-odczynniki'!B139</f>
        <v>0</v>
      </c>
      <c r="C139" s="283" t="str">
        <f>'zał 3a-odczynniki'!C139</f>
        <v>Fosfataza zasadowa</v>
      </c>
      <c r="D139" s="79"/>
      <c r="E139" s="284"/>
      <c r="F139" s="285">
        <f>'zał 3a-odczynniki'!L139</f>
        <v>0</v>
      </c>
      <c r="G139" s="286">
        <f>'zał 3a-odczynniki'!M139</f>
        <v>0</v>
      </c>
      <c r="H139" s="128">
        <f t="shared" si="26"/>
        <v>0</v>
      </c>
      <c r="I139" s="19">
        <f t="shared" si="27"/>
        <v>0</v>
      </c>
      <c r="J139" s="19">
        <f t="shared" si="28"/>
        <v>0</v>
      </c>
      <c r="K139" s="19">
        <f t="shared" si="29"/>
        <v>0</v>
      </c>
      <c r="L139" s="19">
        <f t="shared" si="30"/>
        <v>0</v>
      </c>
      <c r="M139" s="128" t="e">
        <f t="shared" si="25"/>
        <v>#DIV/0!</v>
      </c>
      <c r="N139" s="281" t="e">
        <f t="shared" si="31"/>
        <v>#DIV/0!</v>
      </c>
      <c r="O139" s="223" t="e">
        <f t="shared" si="32"/>
        <v>#DIV/0!</v>
      </c>
      <c r="P139" s="33"/>
      <c r="Q139" s="33"/>
      <c r="R139" s="33"/>
      <c r="S139" s="1"/>
      <c r="T139" s="1"/>
    </row>
    <row r="140" spans="1:20" ht="17.25" customHeight="1">
      <c r="A140" s="274">
        <f t="shared" si="33"/>
        <v>13</v>
      </c>
      <c r="B140" s="282">
        <f>'zał 3a-odczynniki'!B140</f>
        <v>0</v>
      </c>
      <c r="C140" s="283" t="str">
        <f>'zał 3a-odczynniki'!C140</f>
        <v>Kinaza kreatynowa (CK) </v>
      </c>
      <c r="D140" s="79"/>
      <c r="E140" s="284"/>
      <c r="F140" s="285">
        <f>'zał 3a-odczynniki'!L140</f>
        <v>0</v>
      </c>
      <c r="G140" s="286">
        <f>'zał 3a-odczynniki'!M140</f>
        <v>0</v>
      </c>
      <c r="H140" s="128">
        <f t="shared" si="26"/>
        <v>0</v>
      </c>
      <c r="I140" s="19">
        <f t="shared" si="27"/>
        <v>0</v>
      </c>
      <c r="J140" s="19">
        <f t="shared" si="28"/>
        <v>0</v>
      </c>
      <c r="K140" s="19">
        <f t="shared" si="29"/>
        <v>0</v>
      </c>
      <c r="L140" s="19">
        <f t="shared" si="30"/>
        <v>0</v>
      </c>
      <c r="M140" s="128" t="e">
        <f t="shared" si="25"/>
        <v>#DIV/0!</v>
      </c>
      <c r="N140" s="281" t="e">
        <f t="shared" si="31"/>
        <v>#DIV/0!</v>
      </c>
      <c r="O140" s="223" t="e">
        <f t="shared" si="32"/>
        <v>#DIV/0!</v>
      </c>
      <c r="P140" s="33"/>
      <c r="Q140" s="33"/>
      <c r="R140" s="33"/>
      <c r="S140" s="1"/>
      <c r="T140" s="1"/>
    </row>
    <row r="141" spans="1:20" ht="17.25" customHeight="1">
      <c r="A141" s="274">
        <f t="shared" si="33"/>
        <v>14</v>
      </c>
      <c r="B141" s="282">
        <f>'zał 3a-odczynniki'!B141</f>
        <v>0</v>
      </c>
      <c r="C141" s="283" t="str">
        <f>'zał 3a-odczynniki'!C141</f>
        <v>Izoenzym MB kinazy kreatynowej (CK-MB) </v>
      </c>
      <c r="D141" s="79"/>
      <c r="E141" s="284"/>
      <c r="F141" s="285">
        <f>'zał 3a-odczynniki'!L141</f>
        <v>0</v>
      </c>
      <c r="G141" s="286">
        <f>'zał 3a-odczynniki'!M141</f>
        <v>0</v>
      </c>
      <c r="H141" s="128">
        <f t="shared" si="26"/>
        <v>0</v>
      </c>
      <c r="I141" s="19">
        <f t="shared" si="27"/>
        <v>0</v>
      </c>
      <c r="J141" s="19">
        <f t="shared" si="28"/>
        <v>0</v>
      </c>
      <c r="K141" s="19">
        <f t="shared" si="29"/>
        <v>0</v>
      </c>
      <c r="L141" s="19">
        <f t="shared" si="30"/>
        <v>0</v>
      </c>
      <c r="M141" s="128" t="e">
        <f t="shared" si="25"/>
        <v>#DIV/0!</v>
      </c>
      <c r="N141" s="281" t="e">
        <f t="shared" si="31"/>
        <v>#DIV/0!</v>
      </c>
      <c r="O141" s="223" t="e">
        <f t="shared" si="32"/>
        <v>#DIV/0!</v>
      </c>
      <c r="P141" s="33"/>
      <c r="Q141" s="33"/>
      <c r="R141" s="33"/>
      <c r="S141" s="1"/>
      <c r="T141" s="1"/>
    </row>
    <row r="142" spans="1:20" ht="17.25" customHeight="1">
      <c r="A142" s="274">
        <f t="shared" si="33"/>
        <v>15</v>
      </c>
      <c r="B142" s="282">
        <f>'zał 3a-odczynniki'!B142</f>
        <v>0</v>
      </c>
      <c r="C142" s="283" t="str">
        <f>'zał 3a-odczynniki'!C142</f>
        <v>Dehydrogenaza mleczanowa (LDH) </v>
      </c>
      <c r="D142" s="79"/>
      <c r="E142" s="284"/>
      <c r="F142" s="285">
        <f>'zał 3a-odczynniki'!L142</f>
        <v>0</v>
      </c>
      <c r="G142" s="286">
        <f>'zał 3a-odczynniki'!M142</f>
        <v>0</v>
      </c>
      <c r="H142" s="128">
        <f t="shared" si="26"/>
        <v>0</v>
      </c>
      <c r="I142" s="19">
        <f t="shared" si="27"/>
        <v>0</v>
      </c>
      <c r="J142" s="19">
        <f t="shared" si="28"/>
        <v>0</v>
      </c>
      <c r="K142" s="19">
        <f t="shared" si="29"/>
        <v>0</v>
      </c>
      <c r="L142" s="19">
        <f t="shared" si="30"/>
        <v>0</v>
      </c>
      <c r="M142" s="128" t="e">
        <f t="shared" si="25"/>
        <v>#DIV/0!</v>
      </c>
      <c r="N142" s="281" t="e">
        <f t="shared" si="31"/>
        <v>#DIV/0!</v>
      </c>
      <c r="O142" s="223" t="e">
        <f t="shared" si="32"/>
        <v>#DIV/0!</v>
      </c>
      <c r="P142" s="33"/>
      <c r="Q142" s="33"/>
      <c r="R142" s="33"/>
      <c r="S142" s="1"/>
      <c r="T142" s="1"/>
    </row>
    <row r="143" spans="1:20" ht="17.25" customHeight="1">
      <c r="A143" s="274">
        <f t="shared" si="33"/>
        <v>16</v>
      </c>
      <c r="B143" s="282">
        <f>'zał 3a-odczynniki'!B143</f>
        <v>0</v>
      </c>
      <c r="C143" s="283" t="str">
        <f>'zał 3a-odczynniki'!C143</f>
        <v>Gamma-glutamylotransferaza (Gamma-GT)</v>
      </c>
      <c r="D143" s="79"/>
      <c r="E143" s="284"/>
      <c r="F143" s="285">
        <f>'zał 3a-odczynniki'!L143</f>
        <v>0</v>
      </c>
      <c r="G143" s="286">
        <f>'zał 3a-odczynniki'!M143</f>
        <v>0</v>
      </c>
      <c r="H143" s="128">
        <f t="shared" si="26"/>
        <v>0</v>
      </c>
      <c r="I143" s="19">
        <f t="shared" si="27"/>
        <v>0</v>
      </c>
      <c r="J143" s="19">
        <f t="shared" si="28"/>
        <v>0</v>
      </c>
      <c r="K143" s="19">
        <f t="shared" si="29"/>
        <v>0</v>
      </c>
      <c r="L143" s="19">
        <f t="shared" si="30"/>
        <v>0</v>
      </c>
      <c r="M143" s="128" t="e">
        <f t="shared" si="25"/>
        <v>#DIV/0!</v>
      </c>
      <c r="N143" s="281" t="e">
        <f t="shared" si="31"/>
        <v>#DIV/0!</v>
      </c>
      <c r="O143" s="223" t="e">
        <f t="shared" si="32"/>
        <v>#DIV/0!</v>
      </c>
      <c r="P143" s="33"/>
      <c r="Q143" s="33"/>
      <c r="R143" s="33"/>
      <c r="S143" s="1"/>
      <c r="T143" s="1"/>
    </row>
    <row r="144" spans="1:20" ht="17.25" customHeight="1">
      <c r="A144" s="274">
        <f t="shared" si="33"/>
        <v>17</v>
      </c>
      <c r="B144" s="282">
        <f>'zał 3a-odczynniki'!B144</f>
        <v>0</v>
      </c>
      <c r="C144" s="283" t="str">
        <f>'zał 3a-odczynniki'!C144</f>
        <v>Wapń</v>
      </c>
      <c r="D144" s="79"/>
      <c r="E144" s="284"/>
      <c r="F144" s="285">
        <f>'zał 3a-odczynniki'!L144</f>
        <v>0</v>
      </c>
      <c r="G144" s="286">
        <f>'zał 3a-odczynniki'!M144</f>
        <v>0</v>
      </c>
      <c r="H144" s="128">
        <f t="shared" si="26"/>
        <v>0</v>
      </c>
      <c r="I144" s="19">
        <f t="shared" si="27"/>
        <v>0</v>
      </c>
      <c r="J144" s="19">
        <f t="shared" si="28"/>
        <v>0</v>
      </c>
      <c r="K144" s="19">
        <f t="shared" si="29"/>
        <v>0</v>
      </c>
      <c r="L144" s="19">
        <f t="shared" si="30"/>
        <v>0</v>
      </c>
      <c r="M144" s="128" t="e">
        <f t="shared" si="25"/>
        <v>#DIV/0!</v>
      </c>
      <c r="N144" s="281" t="e">
        <f t="shared" si="31"/>
        <v>#DIV/0!</v>
      </c>
      <c r="O144" s="223" t="e">
        <f t="shared" si="32"/>
        <v>#DIV/0!</v>
      </c>
      <c r="P144" s="33"/>
      <c r="Q144" s="33"/>
      <c r="R144" s="33"/>
      <c r="S144" s="1"/>
      <c r="T144" s="1"/>
    </row>
    <row r="145" spans="1:20" ht="17.25" customHeight="1">
      <c r="A145" s="274">
        <f t="shared" si="33"/>
        <v>18</v>
      </c>
      <c r="B145" s="282">
        <f>'zał 3a-odczynniki'!B145</f>
        <v>0</v>
      </c>
      <c r="C145" s="283" t="str">
        <f>'zał 3a-odczynniki'!C145</f>
        <v>Magnez</v>
      </c>
      <c r="D145" s="79"/>
      <c r="E145" s="284"/>
      <c r="F145" s="285">
        <f>'zał 3a-odczynniki'!L145</f>
        <v>0</v>
      </c>
      <c r="G145" s="286">
        <f>'zał 3a-odczynniki'!M145</f>
        <v>0</v>
      </c>
      <c r="H145" s="128">
        <f t="shared" si="26"/>
        <v>0</v>
      </c>
      <c r="I145" s="19">
        <f t="shared" si="27"/>
        <v>0</v>
      </c>
      <c r="J145" s="19">
        <f t="shared" si="28"/>
        <v>0</v>
      </c>
      <c r="K145" s="19">
        <f t="shared" si="29"/>
        <v>0</v>
      </c>
      <c r="L145" s="19">
        <f t="shared" si="30"/>
        <v>0</v>
      </c>
      <c r="M145" s="128" t="e">
        <f t="shared" si="25"/>
        <v>#DIV/0!</v>
      </c>
      <c r="N145" s="281" t="e">
        <f t="shared" si="31"/>
        <v>#DIV/0!</v>
      </c>
      <c r="O145" s="223" t="e">
        <f t="shared" si="32"/>
        <v>#DIV/0!</v>
      </c>
      <c r="P145" s="33"/>
      <c r="Q145" s="33"/>
      <c r="R145" s="33"/>
      <c r="S145" s="1"/>
      <c r="T145" s="1"/>
    </row>
    <row r="146" spans="1:20" ht="17.25" customHeight="1">
      <c r="A146" s="274">
        <f t="shared" si="33"/>
        <v>19</v>
      </c>
      <c r="B146" s="282">
        <f>'zał 3a-odczynniki'!B146</f>
        <v>0</v>
      </c>
      <c r="C146" s="283" t="str">
        <f>'zał 3a-odczynniki'!C146</f>
        <v>Fosfor</v>
      </c>
      <c r="D146" s="79"/>
      <c r="E146" s="284"/>
      <c r="F146" s="285">
        <f>'zał 3a-odczynniki'!L146</f>
        <v>0</v>
      </c>
      <c r="G146" s="286">
        <f>'zał 3a-odczynniki'!M146</f>
        <v>0</v>
      </c>
      <c r="H146" s="128">
        <f t="shared" si="26"/>
        <v>0</v>
      </c>
      <c r="I146" s="19">
        <f t="shared" si="27"/>
        <v>0</v>
      </c>
      <c r="J146" s="19">
        <f t="shared" si="28"/>
        <v>0</v>
      </c>
      <c r="K146" s="19">
        <f t="shared" si="29"/>
        <v>0</v>
      </c>
      <c r="L146" s="19">
        <f t="shared" si="30"/>
        <v>0</v>
      </c>
      <c r="M146" s="128" t="e">
        <f t="shared" si="25"/>
        <v>#DIV/0!</v>
      </c>
      <c r="N146" s="281" t="e">
        <f t="shared" si="31"/>
        <v>#DIV/0!</v>
      </c>
      <c r="O146" s="223" t="e">
        <f t="shared" si="32"/>
        <v>#DIV/0!</v>
      </c>
      <c r="P146" s="33"/>
      <c r="Q146" s="33"/>
      <c r="R146" s="33"/>
      <c r="S146" s="1"/>
      <c r="T146" s="1"/>
    </row>
    <row r="147" spans="1:20" ht="17.25" customHeight="1">
      <c r="A147" s="274">
        <f t="shared" si="33"/>
        <v>20</v>
      </c>
      <c r="B147" s="282">
        <f>'zał 3a-odczynniki'!B147</f>
        <v>0</v>
      </c>
      <c r="C147" s="283" t="str">
        <f>'zał 3a-odczynniki'!C147</f>
        <v>Żelazo</v>
      </c>
      <c r="D147" s="79"/>
      <c r="E147" s="284"/>
      <c r="F147" s="285">
        <f>'zał 3a-odczynniki'!L147</f>
        <v>0</v>
      </c>
      <c r="G147" s="286">
        <f>'zał 3a-odczynniki'!M147</f>
        <v>0</v>
      </c>
      <c r="H147" s="128">
        <f t="shared" si="26"/>
        <v>0</v>
      </c>
      <c r="I147" s="19">
        <f t="shared" si="27"/>
        <v>0</v>
      </c>
      <c r="J147" s="19">
        <f t="shared" si="28"/>
        <v>0</v>
      </c>
      <c r="K147" s="19">
        <f t="shared" si="29"/>
        <v>0</v>
      </c>
      <c r="L147" s="19">
        <f t="shared" si="30"/>
        <v>0</v>
      </c>
      <c r="M147" s="128" t="e">
        <f t="shared" si="25"/>
        <v>#DIV/0!</v>
      </c>
      <c r="N147" s="281" t="e">
        <f t="shared" si="31"/>
        <v>#DIV/0!</v>
      </c>
      <c r="O147" s="223" t="e">
        <f t="shared" si="32"/>
        <v>#DIV/0!</v>
      </c>
      <c r="P147" s="33"/>
      <c r="Q147" s="33"/>
      <c r="R147" s="33"/>
      <c r="S147" s="1"/>
      <c r="T147" s="1"/>
    </row>
    <row r="148" spans="1:20" ht="17.25" customHeight="1">
      <c r="A148" s="274">
        <f t="shared" si="33"/>
        <v>21</v>
      </c>
      <c r="B148" s="282">
        <f>'zał 3a-odczynniki'!B148</f>
        <v>0</v>
      </c>
      <c r="C148" s="283" t="str">
        <f>'zał 3a-odczynniki'!C148</f>
        <v>Kwas moczowy</v>
      </c>
      <c r="D148" s="79"/>
      <c r="E148" s="284"/>
      <c r="F148" s="285">
        <f>'zał 3a-odczynniki'!L148</f>
        <v>0</v>
      </c>
      <c r="G148" s="286">
        <f>'zał 3a-odczynniki'!M148</f>
        <v>0</v>
      </c>
      <c r="H148" s="128">
        <f t="shared" si="26"/>
        <v>0</v>
      </c>
      <c r="I148" s="19">
        <f t="shared" si="27"/>
        <v>0</v>
      </c>
      <c r="J148" s="19">
        <f t="shared" si="28"/>
        <v>0</v>
      </c>
      <c r="K148" s="19">
        <f t="shared" si="29"/>
        <v>0</v>
      </c>
      <c r="L148" s="19">
        <f t="shared" si="30"/>
        <v>0</v>
      </c>
      <c r="M148" s="128" t="e">
        <f t="shared" si="25"/>
        <v>#DIV/0!</v>
      </c>
      <c r="N148" s="281" t="e">
        <f t="shared" si="31"/>
        <v>#DIV/0!</v>
      </c>
      <c r="O148" s="223" t="e">
        <f t="shared" si="32"/>
        <v>#DIV/0!</v>
      </c>
      <c r="P148" s="33"/>
      <c r="Q148" s="33"/>
      <c r="R148" s="33"/>
      <c r="S148" s="1"/>
      <c r="T148" s="1"/>
    </row>
    <row r="149" spans="1:20" ht="17.25" customHeight="1">
      <c r="A149" s="274">
        <f t="shared" si="33"/>
        <v>22</v>
      </c>
      <c r="B149" s="282">
        <f>'zał 3a-odczynniki'!B149</f>
        <v>0</v>
      </c>
      <c r="C149" s="283" t="str">
        <f>'zał 3a-odczynniki'!C149</f>
        <v>Cholesterol całkowity</v>
      </c>
      <c r="D149" s="79"/>
      <c r="E149" s="284"/>
      <c r="F149" s="285">
        <f>'zał 3a-odczynniki'!L149</f>
        <v>0</v>
      </c>
      <c r="G149" s="286">
        <f>'zał 3a-odczynniki'!M149</f>
        <v>0</v>
      </c>
      <c r="H149" s="128">
        <f t="shared" si="26"/>
        <v>0</v>
      </c>
      <c r="I149" s="19">
        <f t="shared" si="27"/>
        <v>0</v>
      </c>
      <c r="J149" s="19">
        <f t="shared" si="28"/>
        <v>0</v>
      </c>
      <c r="K149" s="19">
        <f t="shared" si="29"/>
        <v>0</v>
      </c>
      <c r="L149" s="19">
        <f t="shared" si="30"/>
        <v>0</v>
      </c>
      <c r="M149" s="128" t="e">
        <f t="shared" si="25"/>
        <v>#DIV/0!</v>
      </c>
      <c r="N149" s="281" t="e">
        <f t="shared" si="31"/>
        <v>#DIV/0!</v>
      </c>
      <c r="O149" s="223" t="e">
        <f t="shared" si="32"/>
        <v>#DIV/0!</v>
      </c>
      <c r="P149" s="33"/>
      <c r="Q149" s="33"/>
      <c r="R149" s="33"/>
      <c r="S149" s="1"/>
      <c r="T149" s="1"/>
    </row>
    <row r="150" spans="1:20" ht="17.25" customHeight="1">
      <c r="A150" s="274">
        <f t="shared" si="33"/>
        <v>23</v>
      </c>
      <c r="B150" s="282">
        <f>'zał 3a-odczynniki'!B150</f>
        <v>0</v>
      </c>
      <c r="C150" s="283" t="str">
        <f>'zał 3a-odczynniki'!C150</f>
        <v>Cholesterol HDL</v>
      </c>
      <c r="D150" s="79"/>
      <c r="E150" s="284"/>
      <c r="F150" s="285">
        <f>'zał 3a-odczynniki'!L150</f>
        <v>0</v>
      </c>
      <c r="G150" s="286">
        <f>'zał 3a-odczynniki'!M150</f>
        <v>0</v>
      </c>
      <c r="H150" s="128">
        <f t="shared" si="26"/>
        <v>0</v>
      </c>
      <c r="I150" s="19">
        <f t="shared" si="27"/>
        <v>0</v>
      </c>
      <c r="J150" s="19">
        <f t="shared" si="28"/>
        <v>0</v>
      </c>
      <c r="K150" s="19">
        <f t="shared" si="29"/>
        <v>0</v>
      </c>
      <c r="L150" s="19">
        <f t="shared" si="30"/>
        <v>0</v>
      </c>
      <c r="M150" s="128" t="e">
        <f t="shared" si="25"/>
        <v>#DIV/0!</v>
      </c>
      <c r="N150" s="281" t="e">
        <f t="shared" si="31"/>
        <v>#DIV/0!</v>
      </c>
      <c r="O150" s="223" t="e">
        <f t="shared" si="32"/>
        <v>#DIV/0!</v>
      </c>
      <c r="P150" s="33"/>
      <c r="Q150" s="33"/>
      <c r="R150" s="33"/>
      <c r="S150" s="1"/>
      <c r="T150" s="1"/>
    </row>
    <row r="151" spans="1:20" ht="17.25" customHeight="1">
      <c r="A151" s="274">
        <f t="shared" si="33"/>
        <v>24</v>
      </c>
      <c r="B151" s="282">
        <f>'zał 3a-odczynniki'!B151</f>
        <v>0</v>
      </c>
      <c r="C151" s="283" t="str">
        <f>'zał 3a-odczynniki'!C151</f>
        <v>Cholestrol LDL</v>
      </c>
      <c r="D151" s="79"/>
      <c r="E151" s="284"/>
      <c r="F151" s="285">
        <f>'zał 3a-odczynniki'!L151</f>
        <v>0</v>
      </c>
      <c r="G151" s="286">
        <f>'zał 3a-odczynniki'!M151</f>
        <v>0</v>
      </c>
      <c r="H151" s="128">
        <f t="shared" si="26"/>
        <v>0</v>
      </c>
      <c r="I151" s="19">
        <f t="shared" si="27"/>
        <v>0</v>
      </c>
      <c r="J151" s="19">
        <f t="shared" si="28"/>
        <v>0</v>
      </c>
      <c r="K151" s="19">
        <f t="shared" si="29"/>
        <v>0</v>
      </c>
      <c r="L151" s="19">
        <f t="shared" si="30"/>
        <v>0</v>
      </c>
      <c r="M151" s="128" t="e">
        <f t="shared" si="25"/>
        <v>#DIV/0!</v>
      </c>
      <c r="N151" s="281" t="e">
        <f t="shared" si="31"/>
        <v>#DIV/0!</v>
      </c>
      <c r="O151" s="223" t="e">
        <f t="shared" si="32"/>
        <v>#DIV/0!</v>
      </c>
      <c r="P151" s="33"/>
      <c r="Q151" s="33"/>
      <c r="R151" s="33"/>
      <c r="S151" s="1"/>
      <c r="T151" s="1"/>
    </row>
    <row r="152" spans="1:20" ht="17.25" customHeight="1">
      <c r="A152" s="274">
        <f t="shared" si="33"/>
        <v>25</v>
      </c>
      <c r="B152" s="282">
        <f>'zał 3a-odczynniki'!B152</f>
        <v>0</v>
      </c>
      <c r="C152" s="283" t="str">
        <f>'zał 3a-odczynniki'!C152</f>
        <v>Trójglicerydy</v>
      </c>
      <c r="D152" s="79"/>
      <c r="E152" s="284"/>
      <c r="F152" s="285">
        <f>'zał 3a-odczynniki'!L152</f>
        <v>0</v>
      </c>
      <c r="G152" s="286">
        <f>'zał 3a-odczynniki'!M152</f>
        <v>0</v>
      </c>
      <c r="H152" s="128">
        <f t="shared" si="26"/>
        <v>0</v>
      </c>
      <c r="I152" s="19">
        <f t="shared" si="27"/>
        <v>0</v>
      </c>
      <c r="J152" s="19">
        <f t="shared" si="28"/>
        <v>0</v>
      </c>
      <c r="K152" s="19">
        <f t="shared" si="29"/>
        <v>0</v>
      </c>
      <c r="L152" s="19">
        <f t="shared" si="30"/>
        <v>0</v>
      </c>
      <c r="M152" s="128" t="e">
        <f t="shared" si="25"/>
        <v>#DIV/0!</v>
      </c>
      <c r="N152" s="281" t="e">
        <f t="shared" si="31"/>
        <v>#DIV/0!</v>
      </c>
      <c r="O152" s="223" t="e">
        <f t="shared" si="32"/>
        <v>#DIV/0!</v>
      </c>
      <c r="P152" s="33"/>
      <c r="Q152" s="33"/>
      <c r="R152" s="33"/>
      <c r="S152" s="1"/>
      <c r="T152" s="1"/>
    </row>
    <row r="153" spans="1:20" ht="17.25" customHeight="1">
      <c r="A153" s="274">
        <f t="shared" si="33"/>
        <v>26</v>
      </c>
      <c r="B153" s="282">
        <f>'zał 3a-odczynniki'!B153</f>
        <v>0</v>
      </c>
      <c r="C153" s="283" t="str">
        <f>'zał 3a-odczynniki'!C153</f>
        <v>Mleczany</v>
      </c>
      <c r="D153" s="79"/>
      <c r="E153" s="284"/>
      <c r="F153" s="285">
        <f>'zał 3a-odczynniki'!L153</f>
        <v>0</v>
      </c>
      <c r="G153" s="286">
        <f>'zał 3a-odczynniki'!M153</f>
        <v>0</v>
      </c>
      <c r="H153" s="128">
        <f t="shared" si="26"/>
        <v>0</v>
      </c>
      <c r="I153" s="19">
        <f t="shared" si="27"/>
        <v>0</v>
      </c>
      <c r="J153" s="19">
        <f t="shared" si="28"/>
        <v>0</v>
      </c>
      <c r="K153" s="19">
        <f t="shared" si="29"/>
        <v>0</v>
      </c>
      <c r="L153" s="19">
        <f t="shared" si="30"/>
        <v>0</v>
      </c>
      <c r="M153" s="128" t="e">
        <f t="shared" si="25"/>
        <v>#DIV/0!</v>
      </c>
      <c r="N153" s="281" t="e">
        <f t="shared" si="31"/>
        <v>#DIV/0!</v>
      </c>
      <c r="O153" s="223" t="e">
        <f t="shared" si="32"/>
        <v>#DIV/0!</v>
      </c>
      <c r="P153" s="33"/>
      <c r="Q153" s="33"/>
      <c r="R153" s="33"/>
      <c r="S153" s="1"/>
      <c r="T153" s="1"/>
    </row>
    <row r="154" spans="1:20" ht="17.25" customHeight="1">
      <c r="A154" s="274">
        <f t="shared" si="33"/>
        <v>27</v>
      </c>
      <c r="B154" s="282">
        <f>'zał 3a-odczynniki'!B154</f>
        <v>0</v>
      </c>
      <c r="C154" s="283" t="str">
        <f>'zał 3a-odczynniki'!C154</f>
        <v>Alkohol etylowy</v>
      </c>
      <c r="D154" s="79"/>
      <c r="E154" s="284"/>
      <c r="F154" s="285">
        <f>'zał 3a-odczynniki'!L154</f>
        <v>0</v>
      </c>
      <c r="G154" s="286">
        <f>'zał 3a-odczynniki'!M154</f>
        <v>0</v>
      </c>
      <c r="H154" s="128">
        <f t="shared" si="26"/>
        <v>0</v>
      </c>
      <c r="I154" s="19">
        <f t="shared" si="27"/>
        <v>0</v>
      </c>
      <c r="J154" s="19">
        <f t="shared" si="28"/>
        <v>0</v>
      </c>
      <c r="K154" s="19">
        <f t="shared" si="29"/>
        <v>0</v>
      </c>
      <c r="L154" s="19">
        <f t="shared" si="30"/>
        <v>0</v>
      </c>
      <c r="M154" s="128" t="e">
        <f t="shared" si="25"/>
        <v>#DIV/0!</v>
      </c>
      <c r="N154" s="281" t="e">
        <f t="shared" si="31"/>
        <v>#DIV/0!</v>
      </c>
      <c r="O154" s="223" t="e">
        <f t="shared" si="32"/>
        <v>#DIV/0!</v>
      </c>
      <c r="P154" s="33"/>
      <c r="Q154" s="33"/>
      <c r="R154" s="33"/>
      <c r="S154" s="1"/>
      <c r="T154" s="1"/>
    </row>
    <row r="155" spans="1:20" ht="17.25" customHeight="1">
      <c r="A155" s="274">
        <f t="shared" si="33"/>
        <v>28</v>
      </c>
      <c r="B155" s="282">
        <f>'zał 3a-odczynniki'!B155</f>
        <v>0</v>
      </c>
      <c r="C155" s="283" t="str">
        <f>'zał 3a-odczynniki'!C155</f>
        <v>Białko w moczu</v>
      </c>
      <c r="D155" s="79"/>
      <c r="E155" s="284"/>
      <c r="F155" s="285">
        <f>'zał 3a-odczynniki'!L155</f>
        <v>0</v>
      </c>
      <c r="G155" s="286">
        <f>'zał 3a-odczynniki'!M155</f>
        <v>0</v>
      </c>
      <c r="H155" s="128">
        <f t="shared" si="26"/>
        <v>0</v>
      </c>
      <c r="I155" s="19">
        <f t="shared" si="27"/>
        <v>0</v>
      </c>
      <c r="J155" s="19">
        <f t="shared" si="28"/>
        <v>0</v>
      </c>
      <c r="K155" s="19">
        <f t="shared" si="29"/>
        <v>0</v>
      </c>
      <c r="L155" s="19">
        <f t="shared" si="30"/>
        <v>0</v>
      </c>
      <c r="M155" s="128" t="e">
        <f t="shared" si="25"/>
        <v>#DIV/0!</v>
      </c>
      <c r="N155" s="281" t="e">
        <f t="shared" si="31"/>
        <v>#DIV/0!</v>
      </c>
      <c r="O155" s="223" t="e">
        <f t="shared" si="32"/>
        <v>#DIV/0!</v>
      </c>
      <c r="P155" s="33"/>
      <c r="Q155" s="33"/>
      <c r="R155" s="33"/>
      <c r="S155" s="1"/>
      <c r="T155" s="1"/>
    </row>
    <row r="156" spans="1:20" ht="17.25" customHeight="1">
      <c r="A156" s="274">
        <f t="shared" si="33"/>
        <v>29</v>
      </c>
      <c r="B156" s="282">
        <f>'zał 3a-odczynniki'!B156</f>
        <v>0</v>
      </c>
      <c r="C156" s="283" t="str">
        <f>'zał 3a-odczynniki'!C156</f>
        <v>Miano antystreptolizyny O (ASLO)</v>
      </c>
      <c r="D156" s="79"/>
      <c r="E156" s="284"/>
      <c r="F156" s="285">
        <f>'zał 3a-odczynniki'!L156</f>
        <v>0</v>
      </c>
      <c r="G156" s="286">
        <f>'zał 3a-odczynniki'!M156</f>
        <v>0</v>
      </c>
      <c r="H156" s="128">
        <f t="shared" si="26"/>
        <v>0</v>
      </c>
      <c r="I156" s="19">
        <f t="shared" si="27"/>
        <v>0</v>
      </c>
      <c r="J156" s="19">
        <f t="shared" si="28"/>
        <v>0</v>
      </c>
      <c r="K156" s="19">
        <f t="shared" si="29"/>
        <v>0</v>
      </c>
      <c r="L156" s="19">
        <f t="shared" si="30"/>
        <v>0</v>
      </c>
      <c r="M156" s="128" t="e">
        <f t="shared" si="25"/>
        <v>#DIV/0!</v>
      </c>
      <c r="N156" s="281" t="e">
        <f t="shared" si="31"/>
        <v>#DIV/0!</v>
      </c>
      <c r="O156" s="223" t="e">
        <f t="shared" si="32"/>
        <v>#DIV/0!</v>
      </c>
      <c r="P156" s="33"/>
      <c r="Q156" s="33"/>
      <c r="R156" s="33"/>
      <c r="S156" s="1"/>
      <c r="T156" s="1"/>
    </row>
    <row r="157" spans="1:20" ht="17.25" customHeight="1">
      <c r="A157" s="274">
        <f t="shared" si="33"/>
        <v>30</v>
      </c>
      <c r="B157" s="282">
        <f>'zał 3a-odczynniki'!B157</f>
        <v>0</v>
      </c>
      <c r="C157" s="283" t="str">
        <f>'zał 3a-odczynniki'!C157</f>
        <v>Białko CRP</v>
      </c>
      <c r="D157" s="79"/>
      <c r="E157" s="284"/>
      <c r="F157" s="285">
        <f>'zał 3a-odczynniki'!L157</f>
        <v>0</v>
      </c>
      <c r="G157" s="286">
        <f>'zał 3a-odczynniki'!M157</f>
        <v>0</v>
      </c>
      <c r="H157" s="128">
        <f t="shared" si="26"/>
        <v>0</v>
      </c>
      <c r="I157" s="19">
        <f t="shared" si="27"/>
        <v>0</v>
      </c>
      <c r="J157" s="19">
        <f t="shared" si="28"/>
        <v>0</v>
      </c>
      <c r="K157" s="19">
        <f t="shared" si="29"/>
        <v>0</v>
      </c>
      <c r="L157" s="19">
        <f t="shared" si="30"/>
        <v>0</v>
      </c>
      <c r="M157" s="128" t="e">
        <f t="shared" si="25"/>
        <v>#DIV/0!</v>
      </c>
      <c r="N157" s="281" t="e">
        <f t="shared" si="31"/>
        <v>#DIV/0!</v>
      </c>
      <c r="O157" s="223" t="e">
        <f t="shared" si="32"/>
        <v>#DIV/0!</v>
      </c>
      <c r="P157" s="33"/>
      <c r="Q157" s="33"/>
      <c r="R157" s="33"/>
      <c r="S157" s="1"/>
      <c r="T157" s="1"/>
    </row>
    <row r="158" spans="1:20" ht="17.25" customHeight="1">
      <c r="A158" s="274">
        <f t="shared" si="33"/>
        <v>31</v>
      </c>
      <c r="B158" s="282">
        <f>'zał 3a-odczynniki'!B158</f>
        <v>0</v>
      </c>
      <c r="C158" s="283" t="str">
        <f>'zał 3a-odczynniki'!C158</f>
        <v>Czynnik reumatoidalny  (RF)</v>
      </c>
      <c r="D158" s="79"/>
      <c r="E158" s="284"/>
      <c r="F158" s="285">
        <f>'zał 3a-odczynniki'!L158</f>
        <v>0</v>
      </c>
      <c r="G158" s="286">
        <f>'zał 3a-odczynniki'!M158</f>
        <v>0</v>
      </c>
      <c r="H158" s="128">
        <f t="shared" si="26"/>
        <v>0</v>
      </c>
      <c r="I158" s="19">
        <f t="shared" si="27"/>
        <v>0</v>
      </c>
      <c r="J158" s="19">
        <f t="shared" si="28"/>
        <v>0</v>
      </c>
      <c r="K158" s="19">
        <f t="shared" si="29"/>
        <v>0</v>
      </c>
      <c r="L158" s="19">
        <f t="shared" si="30"/>
        <v>0</v>
      </c>
      <c r="M158" s="128" t="e">
        <f t="shared" si="25"/>
        <v>#DIV/0!</v>
      </c>
      <c r="N158" s="281" t="e">
        <f t="shared" si="31"/>
        <v>#DIV/0!</v>
      </c>
      <c r="O158" s="223" t="e">
        <f t="shared" si="32"/>
        <v>#DIV/0!</v>
      </c>
      <c r="P158" s="33"/>
      <c r="Q158" s="33"/>
      <c r="R158" s="33"/>
      <c r="S158" s="1"/>
      <c r="T158" s="1"/>
    </row>
    <row r="159" spans="1:20" ht="17.25" customHeight="1">
      <c r="A159" s="274">
        <f t="shared" si="33"/>
        <v>32</v>
      </c>
      <c r="B159" s="282">
        <f>'zał 3a-odczynniki'!B159</f>
        <v>0</v>
      </c>
      <c r="C159" s="283" t="str">
        <f>'zał 3a-odczynniki'!C159</f>
        <v>Hemoglobina A1c</v>
      </c>
      <c r="D159" s="79"/>
      <c r="E159" s="284"/>
      <c r="F159" s="285">
        <f>'zał 3a-odczynniki'!L159</f>
        <v>0</v>
      </c>
      <c r="G159" s="286">
        <f>'zał 3a-odczynniki'!M159</f>
        <v>0</v>
      </c>
      <c r="H159" s="128">
        <f t="shared" si="26"/>
        <v>0</v>
      </c>
      <c r="I159" s="19">
        <f t="shared" si="27"/>
        <v>0</v>
      </c>
      <c r="J159" s="19">
        <f t="shared" si="28"/>
        <v>0</v>
      </c>
      <c r="K159" s="19">
        <f t="shared" si="29"/>
        <v>0</v>
      </c>
      <c r="L159" s="19">
        <f t="shared" si="30"/>
        <v>0</v>
      </c>
      <c r="M159" s="128" t="e">
        <f t="shared" si="25"/>
        <v>#DIV/0!</v>
      </c>
      <c r="N159" s="281" t="e">
        <f t="shared" si="31"/>
        <v>#DIV/0!</v>
      </c>
      <c r="O159" s="223" t="e">
        <f t="shared" si="32"/>
        <v>#DIV/0!</v>
      </c>
      <c r="P159" s="33"/>
      <c r="Q159" s="33"/>
      <c r="R159" s="33"/>
      <c r="S159" s="1"/>
      <c r="T159" s="1"/>
    </row>
    <row r="160" spans="1:20" ht="17.25" customHeight="1">
      <c r="A160" s="274">
        <f t="shared" si="33"/>
        <v>33</v>
      </c>
      <c r="B160" s="282">
        <f>'zał 3a-odczynniki'!B160</f>
        <v>0</v>
      </c>
      <c r="C160" s="283" t="str">
        <f>'zał 3a-odczynniki'!C160</f>
        <v>Digoksyna</v>
      </c>
      <c r="D160" s="79"/>
      <c r="E160" s="284"/>
      <c r="F160" s="285">
        <f>'zał 3a-odczynniki'!L160</f>
        <v>0</v>
      </c>
      <c r="G160" s="286">
        <f>'zał 3a-odczynniki'!M160</f>
        <v>0</v>
      </c>
      <c r="H160" s="128">
        <f t="shared" si="26"/>
        <v>0</v>
      </c>
      <c r="I160" s="19">
        <f t="shared" si="27"/>
        <v>0</v>
      </c>
      <c r="J160" s="19">
        <f t="shared" si="28"/>
        <v>0</v>
      </c>
      <c r="K160" s="19">
        <f t="shared" si="29"/>
        <v>0</v>
      </c>
      <c r="L160" s="19">
        <f t="shared" si="30"/>
        <v>0</v>
      </c>
      <c r="M160" s="128" t="e">
        <f t="shared" si="25"/>
        <v>#DIV/0!</v>
      </c>
      <c r="N160" s="281" t="e">
        <f t="shared" si="31"/>
        <v>#DIV/0!</v>
      </c>
      <c r="O160" s="223" t="e">
        <f t="shared" si="32"/>
        <v>#DIV/0!</v>
      </c>
      <c r="P160" s="33"/>
      <c r="Q160" s="33"/>
      <c r="R160" s="33"/>
      <c r="S160" s="1"/>
      <c r="T160" s="1"/>
    </row>
    <row r="161" spans="1:20" ht="17.25" customHeight="1">
      <c r="A161" s="274">
        <f t="shared" si="33"/>
        <v>34</v>
      </c>
      <c r="B161" s="282">
        <f>'zał 3a-odczynniki'!B161</f>
        <v>0</v>
      </c>
      <c r="C161" s="283" t="str">
        <f>'zał 3a-odczynniki'!C161</f>
        <v>Karbamazepina</v>
      </c>
      <c r="D161" s="79"/>
      <c r="E161" s="284"/>
      <c r="F161" s="285">
        <f>'zał 3a-odczynniki'!L161</f>
        <v>0</v>
      </c>
      <c r="G161" s="286">
        <f>'zał 3a-odczynniki'!M161</f>
        <v>0</v>
      </c>
      <c r="H161" s="128">
        <f t="shared" si="26"/>
        <v>0</v>
      </c>
      <c r="I161" s="19">
        <f t="shared" si="27"/>
        <v>0</v>
      </c>
      <c r="J161" s="19">
        <f t="shared" si="28"/>
        <v>0</v>
      </c>
      <c r="K161" s="19">
        <f t="shared" si="29"/>
        <v>0</v>
      </c>
      <c r="L161" s="19">
        <f t="shared" si="30"/>
        <v>0</v>
      </c>
      <c r="M161" s="128" t="e">
        <f t="shared" si="25"/>
        <v>#DIV/0!</v>
      </c>
      <c r="N161" s="281" t="e">
        <f t="shared" si="31"/>
        <v>#DIV/0!</v>
      </c>
      <c r="O161" s="223" t="e">
        <f t="shared" si="32"/>
        <v>#DIV/0!</v>
      </c>
      <c r="P161" s="33"/>
      <c r="Q161" s="33"/>
      <c r="R161" s="33"/>
      <c r="S161" s="1"/>
      <c r="T161" s="1"/>
    </row>
    <row r="162" spans="1:20" ht="17.25" customHeight="1">
      <c r="A162" s="274">
        <f t="shared" si="33"/>
        <v>35</v>
      </c>
      <c r="B162" s="282">
        <f>'zał 3a-odczynniki'!B162</f>
        <v>0</v>
      </c>
      <c r="C162" s="283" t="str">
        <f>'zał 3a-odczynniki'!C162</f>
        <v>Kwas walproinowy</v>
      </c>
      <c r="D162" s="79"/>
      <c r="E162" s="284"/>
      <c r="F162" s="285">
        <f>'zał 3a-odczynniki'!L162</f>
        <v>0</v>
      </c>
      <c r="G162" s="286">
        <f>'zał 3a-odczynniki'!M162</f>
        <v>0</v>
      </c>
      <c r="H162" s="128">
        <f t="shared" si="26"/>
        <v>0</v>
      </c>
      <c r="I162" s="19">
        <f t="shared" si="27"/>
        <v>0</v>
      </c>
      <c r="J162" s="19">
        <f t="shared" si="28"/>
        <v>0</v>
      </c>
      <c r="K162" s="19">
        <f t="shared" si="29"/>
        <v>0</v>
      </c>
      <c r="L162" s="19">
        <f t="shared" si="30"/>
        <v>0</v>
      </c>
      <c r="M162" s="128" t="e">
        <f t="shared" si="25"/>
        <v>#DIV/0!</v>
      </c>
      <c r="N162" s="281" t="e">
        <f t="shared" si="31"/>
        <v>#DIV/0!</v>
      </c>
      <c r="O162" s="223" t="e">
        <f t="shared" si="32"/>
        <v>#DIV/0!</v>
      </c>
      <c r="P162" s="33"/>
      <c r="Q162" s="33"/>
      <c r="R162" s="33"/>
      <c r="S162" s="1"/>
      <c r="T162" s="1"/>
    </row>
    <row r="163" spans="1:20" ht="17.25" customHeight="1">
      <c r="A163" s="274">
        <f t="shared" si="33"/>
        <v>36</v>
      </c>
      <c r="B163" s="282">
        <f>'zał 3a-odczynniki'!B163</f>
        <v>0</v>
      </c>
      <c r="C163" s="283" t="str">
        <f>'zał 3a-odczynniki'!C163</f>
        <v>Wankomycyna</v>
      </c>
      <c r="D163" s="79"/>
      <c r="E163" s="284"/>
      <c r="F163" s="285">
        <f>'zał 3a-odczynniki'!L163</f>
        <v>0</v>
      </c>
      <c r="G163" s="286">
        <f>'zał 3a-odczynniki'!M163</f>
        <v>0</v>
      </c>
      <c r="H163" s="128">
        <f t="shared" si="26"/>
        <v>0</v>
      </c>
      <c r="I163" s="19">
        <f t="shared" si="27"/>
        <v>0</v>
      </c>
      <c r="J163" s="19">
        <f t="shared" si="28"/>
        <v>0</v>
      </c>
      <c r="K163" s="19">
        <f t="shared" si="29"/>
        <v>0</v>
      </c>
      <c r="L163" s="19">
        <f t="shared" si="30"/>
        <v>0</v>
      </c>
      <c r="M163" s="128" t="e">
        <f t="shared" si="25"/>
        <v>#DIV/0!</v>
      </c>
      <c r="N163" s="281" t="e">
        <f t="shared" si="31"/>
        <v>#DIV/0!</v>
      </c>
      <c r="O163" s="223" t="e">
        <f t="shared" si="32"/>
        <v>#DIV/0!</v>
      </c>
      <c r="P163" s="33"/>
      <c r="Q163" s="33"/>
      <c r="R163" s="33"/>
      <c r="S163" s="1"/>
      <c r="T163" s="1"/>
    </row>
    <row r="164" spans="1:20" ht="17.25" customHeight="1">
      <c r="A164" s="274">
        <f t="shared" si="33"/>
        <v>37</v>
      </c>
      <c r="B164" s="282">
        <f>'zał 3a-odczynniki'!B164</f>
        <v>0</v>
      </c>
      <c r="C164" s="283" t="str">
        <f>'zał 3a-odczynniki'!C164</f>
        <v>Homocysteina</v>
      </c>
      <c r="D164" s="79"/>
      <c r="E164" s="284"/>
      <c r="F164" s="285">
        <f>'zał 3a-odczynniki'!L164</f>
        <v>0</v>
      </c>
      <c r="G164" s="286">
        <f>'zał 3a-odczynniki'!M164</f>
        <v>0</v>
      </c>
      <c r="H164" s="128">
        <f t="shared" si="26"/>
        <v>0</v>
      </c>
      <c r="I164" s="19">
        <f t="shared" si="27"/>
        <v>0</v>
      </c>
      <c r="J164" s="19">
        <f t="shared" si="28"/>
        <v>0</v>
      </c>
      <c r="K164" s="19">
        <f t="shared" si="29"/>
        <v>0</v>
      </c>
      <c r="L164" s="19">
        <f t="shared" si="30"/>
        <v>0</v>
      </c>
      <c r="M164" s="128" t="e">
        <f t="shared" si="25"/>
        <v>#DIV/0!</v>
      </c>
      <c r="N164" s="281" t="e">
        <f t="shared" si="31"/>
        <v>#DIV/0!</v>
      </c>
      <c r="O164" s="223" t="e">
        <f t="shared" si="32"/>
        <v>#DIV/0!</v>
      </c>
      <c r="P164" s="33"/>
      <c r="Q164" s="33"/>
      <c r="R164" s="33"/>
      <c r="S164" s="1"/>
      <c r="T164" s="1"/>
    </row>
    <row r="165" spans="1:20" ht="17.25" customHeight="1">
      <c r="A165" s="274">
        <f t="shared" si="33"/>
        <v>38</v>
      </c>
      <c r="B165" s="282">
        <f>'zał 3a-odczynniki'!B165</f>
        <v>0</v>
      </c>
      <c r="C165" s="283" t="str">
        <f>'zał 3a-odczynniki'!C165</f>
        <v>Immunoglobulina A</v>
      </c>
      <c r="D165" s="79"/>
      <c r="E165" s="284"/>
      <c r="F165" s="285">
        <f>'zał 3a-odczynniki'!L165</f>
        <v>0</v>
      </c>
      <c r="G165" s="286">
        <f>'zał 3a-odczynniki'!M165</f>
        <v>0</v>
      </c>
      <c r="H165" s="128">
        <f t="shared" si="26"/>
        <v>0</v>
      </c>
      <c r="I165" s="19">
        <f t="shared" si="27"/>
        <v>0</v>
      </c>
      <c r="J165" s="19">
        <f t="shared" si="28"/>
        <v>0</v>
      </c>
      <c r="K165" s="19">
        <f t="shared" si="29"/>
        <v>0</v>
      </c>
      <c r="L165" s="19">
        <f t="shared" si="30"/>
        <v>0</v>
      </c>
      <c r="M165" s="128" t="e">
        <f t="shared" si="25"/>
        <v>#DIV/0!</v>
      </c>
      <c r="N165" s="281" t="e">
        <f t="shared" si="31"/>
        <v>#DIV/0!</v>
      </c>
      <c r="O165" s="223" t="e">
        <f t="shared" si="32"/>
        <v>#DIV/0!</v>
      </c>
      <c r="P165" s="33"/>
      <c r="Q165" s="33"/>
      <c r="R165" s="33"/>
      <c r="S165" s="1"/>
      <c r="T165" s="1"/>
    </row>
    <row r="166" spans="1:20" ht="17.25" customHeight="1">
      <c r="A166" s="274">
        <f t="shared" si="33"/>
        <v>39</v>
      </c>
      <c r="B166" s="282">
        <f>'zał 3a-odczynniki'!B166</f>
        <v>0</v>
      </c>
      <c r="C166" s="283" t="str">
        <f>'zał 3a-odczynniki'!C166</f>
        <v>Immunoglobulina G</v>
      </c>
      <c r="D166" s="79"/>
      <c r="E166" s="284"/>
      <c r="F166" s="285">
        <f>'zał 3a-odczynniki'!L166</f>
        <v>0</v>
      </c>
      <c r="G166" s="286">
        <f>'zał 3a-odczynniki'!M166</f>
        <v>0</v>
      </c>
      <c r="H166" s="128">
        <f t="shared" si="26"/>
        <v>0</v>
      </c>
      <c r="I166" s="19">
        <f t="shared" si="27"/>
        <v>0</v>
      </c>
      <c r="J166" s="19">
        <f t="shared" si="28"/>
        <v>0</v>
      </c>
      <c r="K166" s="19">
        <f t="shared" si="29"/>
        <v>0</v>
      </c>
      <c r="L166" s="19">
        <f t="shared" si="30"/>
        <v>0</v>
      </c>
      <c r="M166" s="128" t="e">
        <f t="shared" si="25"/>
        <v>#DIV/0!</v>
      </c>
      <c r="N166" s="281" t="e">
        <f t="shared" si="31"/>
        <v>#DIV/0!</v>
      </c>
      <c r="O166" s="223" t="e">
        <f t="shared" si="32"/>
        <v>#DIV/0!</v>
      </c>
      <c r="P166" s="33"/>
      <c r="Q166" s="33"/>
      <c r="R166" s="33"/>
      <c r="S166" s="1"/>
      <c r="T166" s="1"/>
    </row>
    <row r="167" spans="1:20" ht="17.25" customHeight="1">
      <c r="A167" s="274">
        <f t="shared" si="33"/>
        <v>40</v>
      </c>
      <c r="B167" s="282">
        <f>'zał 3a-odczynniki'!B167</f>
        <v>0</v>
      </c>
      <c r="C167" s="283" t="str">
        <f>'zał 3a-odczynniki'!C167</f>
        <v>Immunoglobulina M</v>
      </c>
      <c r="D167" s="79"/>
      <c r="E167" s="284"/>
      <c r="F167" s="285">
        <f>'zał 3a-odczynniki'!L167</f>
        <v>0</v>
      </c>
      <c r="G167" s="286">
        <f>'zał 3a-odczynniki'!M167</f>
        <v>0</v>
      </c>
      <c r="H167" s="128">
        <f t="shared" si="26"/>
        <v>0</v>
      </c>
      <c r="I167" s="395">
        <f t="shared" si="27"/>
        <v>0</v>
      </c>
      <c r="J167" s="395">
        <f t="shared" si="28"/>
        <v>0</v>
      </c>
      <c r="K167" s="395">
        <f t="shared" si="29"/>
        <v>0</v>
      </c>
      <c r="L167" s="395">
        <f t="shared" si="30"/>
        <v>0</v>
      </c>
      <c r="M167" s="127" t="e">
        <f t="shared" si="25"/>
        <v>#DIV/0!</v>
      </c>
      <c r="N167" s="281" t="e">
        <f t="shared" si="31"/>
        <v>#DIV/0!</v>
      </c>
      <c r="O167" s="223" t="e">
        <f t="shared" si="32"/>
        <v>#DIV/0!</v>
      </c>
      <c r="P167" s="33"/>
      <c r="Q167" s="33"/>
      <c r="R167" s="33"/>
      <c r="S167" s="1"/>
      <c r="T167" s="1"/>
    </row>
    <row r="168" spans="1:20" ht="17.25" customHeight="1">
      <c r="A168" s="274">
        <f>A167+1</f>
        <v>41</v>
      </c>
      <c r="B168" s="282">
        <f>'zał 3a-odczynniki'!B168</f>
        <v>0</v>
      </c>
      <c r="C168" s="283" t="str">
        <f>'zał 3a-odczynniki'!C168</f>
        <v>Sód - metoda ISE</v>
      </c>
      <c r="D168" s="79"/>
      <c r="E168" s="284"/>
      <c r="F168" s="285">
        <f>'zał 3a-odczynniki'!L168</f>
        <v>0</v>
      </c>
      <c r="G168" s="286">
        <f>'zał 3a-odczynniki'!M168</f>
        <v>0</v>
      </c>
      <c r="H168" s="128">
        <f t="shared" si="26"/>
        <v>0</v>
      </c>
      <c r="I168" s="395">
        <f t="shared" si="27"/>
        <v>0</v>
      </c>
      <c r="J168" s="395">
        <f t="shared" si="28"/>
        <v>0</v>
      </c>
      <c r="K168" s="395">
        <f t="shared" si="29"/>
        <v>0</v>
      </c>
      <c r="L168" s="395">
        <f t="shared" si="30"/>
        <v>0</v>
      </c>
      <c r="M168" s="127" t="e">
        <f t="shared" si="25"/>
        <v>#DIV/0!</v>
      </c>
      <c r="N168" s="281" t="e">
        <f t="shared" si="31"/>
        <v>#DIV/0!</v>
      </c>
      <c r="O168" s="223" t="e">
        <f t="shared" si="32"/>
        <v>#DIV/0!</v>
      </c>
      <c r="P168" s="33"/>
      <c r="Q168" s="33"/>
      <c r="R168" s="33"/>
      <c r="S168" s="1"/>
      <c r="T168" s="1"/>
    </row>
    <row r="169" spans="1:20" ht="17.25" customHeight="1">
      <c r="A169" s="274">
        <f>A168+1</f>
        <v>42</v>
      </c>
      <c r="B169" s="282">
        <f>'zał 3a-odczynniki'!B169</f>
        <v>0</v>
      </c>
      <c r="C169" s="283" t="str">
        <f>'zał 3a-odczynniki'!C169</f>
        <v>Potas - metoda ISE</v>
      </c>
      <c r="D169" s="79"/>
      <c r="E169" s="284"/>
      <c r="F169" s="285">
        <f>'zał 3a-odczynniki'!L169</f>
        <v>0</v>
      </c>
      <c r="G169" s="286">
        <f>'zał 3a-odczynniki'!M169</f>
        <v>0</v>
      </c>
      <c r="H169" s="128">
        <f t="shared" si="26"/>
        <v>0</v>
      </c>
      <c r="I169" s="395">
        <f t="shared" si="27"/>
        <v>0</v>
      </c>
      <c r="J169" s="395">
        <f t="shared" si="28"/>
        <v>0</v>
      </c>
      <c r="K169" s="395">
        <f t="shared" si="29"/>
        <v>0</v>
      </c>
      <c r="L169" s="395">
        <f t="shared" si="30"/>
        <v>0</v>
      </c>
      <c r="M169" s="127" t="e">
        <f t="shared" si="25"/>
        <v>#DIV/0!</v>
      </c>
      <c r="N169" s="281" t="e">
        <f t="shared" si="31"/>
        <v>#DIV/0!</v>
      </c>
      <c r="O169" s="223" t="e">
        <f t="shared" si="32"/>
        <v>#DIV/0!</v>
      </c>
      <c r="P169" s="33"/>
      <c r="Q169" s="33"/>
      <c r="R169" s="33"/>
      <c r="S169" s="1"/>
      <c r="T169" s="1"/>
    </row>
    <row r="170" spans="1:20" ht="17.25" customHeight="1" thickBot="1">
      <c r="A170" s="274">
        <f>A169+1</f>
        <v>43</v>
      </c>
      <c r="B170" s="282">
        <f>'zał 3a-odczynniki'!B170</f>
        <v>0</v>
      </c>
      <c r="C170" s="283" t="str">
        <f>'zał 3a-odczynniki'!C170</f>
        <v>Chlorki - metoda ISE</v>
      </c>
      <c r="D170" s="79"/>
      <c r="E170" s="284"/>
      <c r="F170" s="285">
        <f>'zał 3a-odczynniki'!L170</f>
        <v>0</v>
      </c>
      <c r="G170" s="286">
        <f>'zał 3a-odczynniki'!M170</f>
        <v>0</v>
      </c>
      <c r="H170" s="128">
        <f t="shared" si="26"/>
        <v>0</v>
      </c>
      <c r="I170" s="395">
        <f t="shared" si="27"/>
        <v>0</v>
      </c>
      <c r="J170" s="395">
        <f t="shared" si="28"/>
        <v>0</v>
      </c>
      <c r="K170" s="395">
        <f t="shared" si="29"/>
        <v>0</v>
      </c>
      <c r="L170" s="395">
        <f t="shared" si="30"/>
        <v>0</v>
      </c>
      <c r="M170" s="127" t="e">
        <f t="shared" si="25"/>
        <v>#DIV/0!</v>
      </c>
      <c r="N170" s="281" t="e">
        <f t="shared" si="31"/>
        <v>#DIV/0!</v>
      </c>
      <c r="O170" s="223" t="e">
        <f t="shared" si="32"/>
        <v>#DIV/0!</v>
      </c>
      <c r="P170" s="33"/>
      <c r="Q170" s="33"/>
      <c r="R170" s="33"/>
      <c r="S170" s="1"/>
      <c r="T170" s="1"/>
    </row>
    <row r="171" spans="1:20" ht="17.25" customHeight="1" thickBot="1">
      <c r="A171" s="569"/>
      <c r="B171" s="548"/>
      <c r="C171" s="548"/>
      <c r="D171" s="548"/>
      <c r="E171" s="135"/>
      <c r="F171" s="144"/>
      <c r="G171" s="144"/>
      <c r="H171" s="144"/>
      <c r="I171" s="125" t="s">
        <v>92</v>
      </c>
      <c r="J171" s="145">
        <f>SUM(J128:J167)</f>
        <v>0</v>
      </c>
      <c r="K171" s="146">
        <f>SUM(K128:K167)</f>
        <v>0</v>
      </c>
      <c r="L171" s="147">
        <f>SUM(L128:L167)</f>
        <v>0</v>
      </c>
      <c r="M171" s="215" t="e">
        <f>SUM(M128:M167)</f>
        <v>#DIV/0!</v>
      </c>
      <c r="N171" s="114"/>
      <c r="O171" s="223" t="e">
        <f>SUM(O128:O170)</f>
        <v>#DIV/0!</v>
      </c>
      <c r="P171" s="33"/>
      <c r="Q171" s="33"/>
      <c r="R171" s="33"/>
      <c r="S171" s="16"/>
      <c r="T171" s="1"/>
    </row>
    <row r="172" spans="1:20" ht="17.25" customHeight="1">
      <c r="A172" s="576" t="s">
        <v>126</v>
      </c>
      <c r="B172" s="558"/>
      <c r="C172" s="558"/>
      <c r="D172" s="558"/>
      <c r="E172" s="558"/>
      <c r="F172" s="558"/>
      <c r="G172" s="558"/>
      <c r="H172" s="558"/>
      <c r="I172" s="549"/>
      <c r="J172" s="549"/>
      <c r="K172" s="549"/>
      <c r="L172" s="549"/>
      <c r="M172" s="549"/>
      <c r="N172" s="549"/>
      <c r="O172" s="223" t="e">
        <f>O171-L226</f>
        <v>#DIV/0!</v>
      </c>
      <c r="P172" s="33"/>
      <c r="Q172" s="33"/>
      <c r="R172" s="33"/>
      <c r="S172" s="16"/>
      <c r="T172" s="1"/>
    </row>
    <row r="173" spans="1:20" ht="17.25" customHeight="1">
      <c r="A173" s="274">
        <v>1</v>
      </c>
      <c r="B173" s="282">
        <f>'zał 3a-odczynniki'!B173</f>
        <v>0</v>
      </c>
      <c r="C173" s="18">
        <f>'zał 3a-odczynniki'!C173</f>
        <v>0</v>
      </c>
      <c r="D173" s="287" t="s">
        <v>26</v>
      </c>
      <c r="E173" s="284"/>
      <c r="F173" s="285">
        <f>'zał 3a-odczynniki'!L173</f>
        <v>0</v>
      </c>
      <c r="G173" s="286">
        <f>'zał 3a-odczynniki'!M173</f>
        <v>0</v>
      </c>
      <c r="H173" s="285">
        <f>F173*G173</f>
        <v>0</v>
      </c>
      <c r="I173" s="19">
        <f>F173+H173</f>
        <v>0</v>
      </c>
      <c r="J173" s="19">
        <f>E173*F173</f>
        <v>0</v>
      </c>
      <c r="K173" s="19">
        <f>E173*H173</f>
        <v>0</v>
      </c>
      <c r="L173" s="19">
        <f>J173+K173</f>
        <v>0</v>
      </c>
      <c r="M173" s="132"/>
      <c r="N173" s="115"/>
      <c r="O173" s="223"/>
      <c r="P173" s="33"/>
      <c r="Q173" s="33"/>
      <c r="R173" s="33"/>
      <c r="S173" s="16"/>
      <c r="T173" s="1"/>
    </row>
    <row r="174" spans="1:20" ht="17.25" customHeight="1">
      <c r="A174" s="274">
        <v>2</v>
      </c>
      <c r="B174" s="282">
        <f>'zał 3a-odczynniki'!B174</f>
        <v>0</v>
      </c>
      <c r="C174" s="18">
        <f>'zał 3a-odczynniki'!C174</f>
        <v>0</v>
      </c>
      <c r="D174" s="287" t="s">
        <v>26</v>
      </c>
      <c r="E174" s="284"/>
      <c r="F174" s="285">
        <f>'zał 3a-odczynniki'!L174</f>
        <v>0</v>
      </c>
      <c r="G174" s="286">
        <f>'zał 3a-odczynniki'!M174</f>
        <v>0</v>
      </c>
      <c r="H174" s="285">
        <f aca="true" t="shared" si="34" ref="H174:H182">F174*G174</f>
        <v>0</v>
      </c>
      <c r="I174" s="19">
        <f aca="true" t="shared" si="35" ref="I174:I182">F174+H174</f>
        <v>0</v>
      </c>
      <c r="J174" s="19">
        <f aca="true" t="shared" si="36" ref="J174:J182">E174*F174</f>
        <v>0</v>
      </c>
      <c r="K174" s="19">
        <f aca="true" t="shared" si="37" ref="K174:K182">E174*H174</f>
        <v>0</v>
      </c>
      <c r="L174" s="19">
        <f aca="true" t="shared" si="38" ref="L174:L182">J174+K174</f>
        <v>0</v>
      </c>
      <c r="M174" s="132"/>
      <c r="N174" s="115"/>
      <c r="O174" s="223"/>
      <c r="P174" s="33"/>
      <c r="Q174" s="33"/>
      <c r="R174" s="33"/>
      <c r="S174" s="16"/>
      <c r="T174" s="1"/>
    </row>
    <row r="175" spans="1:20" ht="17.25" customHeight="1">
      <c r="A175" s="274">
        <v>3</v>
      </c>
      <c r="B175" s="282">
        <f>'zał 3a-odczynniki'!B175</f>
        <v>0</v>
      </c>
      <c r="C175" s="18">
        <f>'zał 3a-odczynniki'!C175</f>
        <v>0</v>
      </c>
      <c r="D175" s="287" t="s">
        <v>26</v>
      </c>
      <c r="E175" s="284"/>
      <c r="F175" s="285">
        <f>'zał 3a-odczynniki'!L175</f>
        <v>0</v>
      </c>
      <c r="G175" s="286">
        <f>'zał 3a-odczynniki'!M175</f>
        <v>0</v>
      </c>
      <c r="H175" s="285">
        <f t="shared" si="34"/>
        <v>0</v>
      </c>
      <c r="I175" s="19">
        <f t="shared" si="35"/>
        <v>0</v>
      </c>
      <c r="J175" s="19">
        <f t="shared" si="36"/>
        <v>0</v>
      </c>
      <c r="K175" s="19">
        <f t="shared" si="37"/>
        <v>0</v>
      </c>
      <c r="L175" s="19">
        <f t="shared" si="38"/>
        <v>0</v>
      </c>
      <c r="M175" s="132"/>
      <c r="N175" s="115"/>
      <c r="O175" s="223"/>
      <c r="P175" s="33"/>
      <c r="Q175" s="33"/>
      <c r="R175" s="33"/>
      <c r="S175" s="16"/>
      <c r="T175" s="1"/>
    </row>
    <row r="176" spans="1:20" ht="17.25" customHeight="1">
      <c r="A176" s="274">
        <v>4</v>
      </c>
      <c r="B176" s="282">
        <f>'zał 3a-odczynniki'!B176</f>
        <v>0</v>
      </c>
      <c r="C176" s="18">
        <f>'zał 3a-odczynniki'!C176</f>
        <v>0</v>
      </c>
      <c r="D176" s="287" t="s">
        <v>26</v>
      </c>
      <c r="E176" s="284"/>
      <c r="F176" s="285">
        <f>'zał 3a-odczynniki'!L176</f>
        <v>0</v>
      </c>
      <c r="G176" s="286">
        <f>'zał 3a-odczynniki'!M176</f>
        <v>0</v>
      </c>
      <c r="H176" s="285">
        <f t="shared" si="34"/>
        <v>0</v>
      </c>
      <c r="I176" s="19">
        <f t="shared" si="35"/>
        <v>0</v>
      </c>
      <c r="J176" s="19">
        <f t="shared" si="36"/>
        <v>0</v>
      </c>
      <c r="K176" s="19">
        <f t="shared" si="37"/>
        <v>0</v>
      </c>
      <c r="L176" s="19">
        <f t="shared" si="38"/>
        <v>0</v>
      </c>
      <c r="M176" s="132"/>
      <c r="N176" s="115"/>
      <c r="O176" s="223"/>
      <c r="P176" s="33"/>
      <c r="Q176" s="33"/>
      <c r="R176" s="33"/>
      <c r="S176" s="16"/>
      <c r="T176" s="1"/>
    </row>
    <row r="177" spans="1:20" ht="17.25" customHeight="1">
      <c r="A177" s="274">
        <v>5</v>
      </c>
      <c r="B177" s="282">
        <f>'zał 3a-odczynniki'!B177</f>
        <v>0</v>
      </c>
      <c r="C177" s="18">
        <f>'zał 3a-odczynniki'!C177</f>
        <v>0</v>
      </c>
      <c r="D177" s="287" t="s">
        <v>26</v>
      </c>
      <c r="E177" s="284"/>
      <c r="F177" s="285">
        <f>'zał 3a-odczynniki'!L177</f>
        <v>0</v>
      </c>
      <c r="G177" s="286">
        <f>'zał 3a-odczynniki'!M177</f>
        <v>0</v>
      </c>
      <c r="H177" s="285">
        <f t="shared" si="34"/>
        <v>0</v>
      </c>
      <c r="I177" s="19">
        <f t="shared" si="35"/>
        <v>0</v>
      </c>
      <c r="J177" s="19">
        <f t="shared" si="36"/>
        <v>0</v>
      </c>
      <c r="K177" s="19">
        <f t="shared" si="37"/>
        <v>0</v>
      </c>
      <c r="L177" s="19">
        <f t="shared" si="38"/>
        <v>0</v>
      </c>
      <c r="M177" s="132"/>
      <c r="N177" s="115"/>
      <c r="O177" s="223"/>
      <c r="P177" s="33"/>
      <c r="Q177" s="33"/>
      <c r="R177" s="33"/>
      <c r="S177" s="16"/>
      <c r="T177" s="1"/>
    </row>
    <row r="178" spans="1:20" ht="17.25" customHeight="1">
      <c r="A178" s="274">
        <v>6</v>
      </c>
      <c r="B178" s="282">
        <f>'zał 3a-odczynniki'!B178</f>
        <v>0</v>
      </c>
      <c r="C178" s="18">
        <f>'zał 3a-odczynniki'!C178</f>
        <v>0</v>
      </c>
      <c r="D178" s="287" t="s">
        <v>26</v>
      </c>
      <c r="E178" s="284"/>
      <c r="F178" s="285">
        <f>'zał 3a-odczynniki'!L178</f>
        <v>0</v>
      </c>
      <c r="G178" s="286">
        <f>'zał 3a-odczynniki'!M178</f>
        <v>0</v>
      </c>
      <c r="H178" s="285">
        <f t="shared" si="34"/>
        <v>0</v>
      </c>
      <c r="I178" s="19">
        <f t="shared" si="35"/>
        <v>0</v>
      </c>
      <c r="J178" s="19">
        <f t="shared" si="36"/>
        <v>0</v>
      </c>
      <c r="K178" s="19">
        <f t="shared" si="37"/>
        <v>0</v>
      </c>
      <c r="L178" s="19">
        <f t="shared" si="38"/>
        <v>0</v>
      </c>
      <c r="M178" s="132"/>
      <c r="N178" s="115"/>
      <c r="O178" s="223"/>
      <c r="P178" s="33"/>
      <c r="Q178" s="33"/>
      <c r="R178" s="33"/>
      <c r="S178" s="16"/>
      <c r="T178" s="1"/>
    </row>
    <row r="179" spans="1:20" ht="17.25" customHeight="1">
      <c r="A179" s="274">
        <v>7</v>
      </c>
      <c r="B179" s="282">
        <f>'zał 3a-odczynniki'!B179</f>
        <v>0</v>
      </c>
      <c r="C179" s="18">
        <f>'zał 3a-odczynniki'!C179</f>
        <v>0</v>
      </c>
      <c r="D179" s="287" t="s">
        <v>26</v>
      </c>
      <c r="E179" s="284"/>
      <c r="F179" s="285">
        <f>'zał 3a-odczynniki'!L179</f>
        <v>0</v>
      </c>
      <c r="G179" s="286">
        <f>'zał 3a-odczynniki'!M179</f>
        <v>0</v>
      </c>
      <c r="H179" s="285">
        <f t="shared" si="34"/>
        <v>0</v>
      </c>
      <c r="I179" s="19">
        <f t="shared" si="35"/>
        <v>0</v>
      </c>
      <c r="J179" s="19">
        <f t="shared" si="36"/>
        <v>0</v>
      </c>
      <c r="K179" s="19">
        <f t="shared" si="37"/>
        <v>0</v>
      </c>
      <c r="L179" s="19">
        <f t="shared" si="38"/>
        <v>0</v>
      </c>
      <c r="M179" s="132"/>
      <c r="N179" s="115"/>
      <c r="O179" s="223"/>
      <c r="P179" s="33"/>
      <c r="Q179" s="33"/>
      <c r="R179" s="33"/>
      <c r="S179" s="16"/>
      <c r="T179" s="1"/>
    </row>
    <row r="180" spans="1:20" ht="17.25" customHeight="1">
      <c r="A180" s="274">
        <v>8</v>
      </c>
      <c r="B180" s="282">
        <f>'zał 3a-odczynniki'!B180</f>
        <v>0</v>
      </c>
      <c r="C180" s="18">
        <f>'zał 3a-odczynniki'!C180</f>
        <v>0</v>
      </c>
      <c r="D180" s="287" t="s">
        <v>26</v>
      </c>
      <c r="E180" s="284"/>
      <c r="F180" s="285">
        <f>'zał 3a-odczynniki'!L180</f>
        <v>0</v>
      </c>
      <c r="G180" s="286">
        <f>'zał 3a-odczynniki'!M180</f>
        <v>0</v>
      </c>
      <c r="H180" s="285">
        <f t="shared" si="34"/>
        <v>0</v>
      </c>
      <c r="I180" s="19">
        <f t="shared" si="35"/>
        <v>0</v>
      </c>
      <c r="J180" s="19">
        <f t="shared" si="36"/>
        <v>0</v>
      </c>
      <c r="K180" s="19">
        <f t="shared" si="37"/>
        <v>0</v>
      </c>
      <c r="L180" s="19">
        <f t="shared" si="38"/>
        <v>0</v>
      </c>
      <c r="M180" s="132"/>
      <c r="N180" s="115"/>
      <c r="O180" s="223"/>
      <c r="P180" s="33"/>
      <c r="Q180" s="33"/>
      <c r="R180" s="33"/>
      <c r="S180" s="16"/>
      <c r="T180" s="1"/>
    </row>
    <row r="181" spans="1:20" ht="17.25" customHeight="1">
      <c r="A181" s="274">
        <v>9</v>
      </c>
      <c r="B181" s="282">
        <f>'zał 3a-odczynniki'!B181</f>
        <v>0</v>
      </c>
      <c r="C181" s="18">
        <f>'zał 3a-odczynniki'!C181</f>
        <v>0</v>
      </c>
      <c r="D181" s="287" t="s">
        <v>26</v>
      </c>
      <c r="E181" s="284"/>
      <c r="F181" s="285">
        <f>'zał 3a-odczynniki'!L181</f>
        <v>0</v>
      </c>
      <c r="G181" s="286">
        <f>'zał 3a-odczynniki'!M181</f>
        <v>0</v>
      </c>
      <c r="H181" s="285">
        <f t="shared" si="34"/>
        <v>0</v>
      </c>
      <c r="I181" s="19">
        <f t="shared" si="35"/>
        <v>0</v>
      </c>
      <c r="J181" s="19">
        <f t="shared" si="36"/>
        <v>0</v>
      </c>
      <c r="K181" s="19">
        <f t="shared" si="37"/>
        <v>0</v>
      </c>
      <c r="L181" s="19">
        <f t="shared" si="38"/>
        <v>0</v>
      </c>
      <c r="M181" s="132"/>
      <c r="N181" s="115"/>
      <c r="O181" s="223"/>
      <c r="P181" s="33"/>
      <c r="Q181" s="33"/>
      <c r="R181" s="33"/>
      <c r="S181" s="16"/>
      <c r="T181" s="1"/>
    </row>
    <row r="182" spans="1:20" ht="17.25" customHeight="1" thickBot="1">
      <c r="A182" s="274">
        <v>10</v>
      </c>
      <c r="B182" s="282">
        <f>'zał 3a-odczynniki'!B182</f>
        <v>0</v>
      </c>
      <c r="C182" s="18">
        <f>'zał 3a-odczynniki'!C182</f>
        <v>0</v>
      </c>
      <c r="D182" s="287" t="s">
        <v>26</v>
      </c>
      <c r="E182" s="284"/>
      <c r="F182" s="285">
        <f>'zał 3a-odczynniki'!L182</f>
        <v>0</v>
      </c>
      <c r="G182" s="286">
        <f>'zał 3a-odczynniki'!M182</f>
        <v>0</v>
      </c>
      <c r="H182" s="285">
        <f t="shared" si="34"/>
        <v>0</v>
      </c>
      <c r="I182" s="395">
        <f t="shared" si="35"/>
        <v>0</v>
      </c>
      <c r="J182" s="395">
        <f t="shared" si="36"/>
        <v>0</v>
      </c>
      <c r="K182" s="395">
        <f t="shared" si="37"/>
        <v>0</v>
      </c>
      <c r="L182" s="395">
        <f t="shared" si="38"/>
        <v>0</v>
      </c>
      <c r="M182" s="132"/>
      <c r="N182" s="115"/>
      <c r="O182" s="223"/>
      <c r="P182" s="33"/>
      <c r="Q182" s="33"/>
      <c r="R182" s="33"/>
      <c r="S182" s="16"/>
      <c r="T182" s="1"/>
    </row>
    <row r="183" spans="1:20" ht="17.25" customHeight="1" thickBot="1">
      <c r="A183" s="114"/>
      <c r="B183" s="124"/>
      <c r="C183" s="124"/>
      <c r="D183" s="124"/>
      <c r="E183" s="135"/>
      <c r="F183" s="164"/>
      <c r="G183" s="164"/>
      <c r="H183" s="164"/>
      <c r="I183" s="125" t="s">
        <v>92</v>
      </c>
      <c r="J183" s="145">
        <f>SUM(J173:J182)</f>
        <v>0</v>
      </c>
      <c r="K183" s="146">
        <f>SUM(K173:K182)</f>
        <v>0</v>
      </c>
      <c r="L183" s="147">
        <f>SUM(L173:L182)</f>
        <v>0</v>
      </c>
      <c r="M183" s="124"/>
      <c r="N183" s="144"/>
      <c r="O183" s="223"/>
      <c r="P183" s="33"/>
      <c r="Q183" s="33"/>
      <c r="R183" s="33"/>
      <c r="S183" s="16"/>
      <c r="T183" s="1"/>
    </row>
    <row r="184" spans="1:20" ht="17.25" customHeight="1">
      <c r="A184" s="577" t="s">
        <v>125</v>
      </c>
      <c r="B184" s="549"/>
      <c r="C184" s="549"/>
      <c r="D184" s="549"/>
      <c r="E184" s="549"/>
      <c r="F184" s="549"/>
      <c r="G184" s="549"/>
      <c r="H184" s="549"/>
      <c r="I184" s="549"/>
      <c r="J184" s="549"/>
      <c r="K184" s="549"/>
      <c r="L184" s="549"/>
      <c r="M184" s="549"/>
      <c r="N184" s="549"/>
      <c r="O184" s="223"/>
      <c r="P184" s="33"/>
      <c r="Q184" s="33"/>
      <c r="R184" s="33"/>
      <c r="S184" s="16"/>
      <c r="T184" s="1"/>
    </row>
    <row r="185" spans="1:20" ht="17.25" customHeight="1">
      <c r="A185" s="274">
        <v>1</v>
      </c>
      <c r="B185" s="282">
        <f>'zał 3a-odczynniki'!B185</f>
        <v>0</v>
      </c>
      <c r="C185" s="18">
        <f>'zał 3a-odczynniki'!C185</f>
        <v>0</v>
      </c>
      <c r="D185" s="287" t="s">
        <v>26</v>
      </c>
      <c r="E185" s="284"/>
      <c r="F185" s="285">
        <f>'zał 3a-odczynniki'!L185</f>
        <v>0</v>
      </c>
      <c r="G185" s="286">
        <f>'zał 3a-odczynniki'!M185</f>
        <v>0</v>
      </c>
      <c r="H185" s="285">
        <f>F185*G185</f>
        <v>0</v>
      </c>
      <c r="I185" s="19">
        <f>F185+H185</f>
        <v>0</v>
      </c>
      <c r="J185" s="19">
        <f>E185*F185</f>
        <v>0</v>
      </c>
      <c r="K185" s="19">
        <f>E185*H185</f>
        <v>0</v>
      </c>
      <c r="L185" s="19">
        <f>J185+K185</f>
        <v>0</v>
      </c>
      <c r="M185" s="132"/>
      <c r="N185" s="115"/>
      <c r="O185" s="223"/>
      <c r="P185" s="33"/>
      <c r="Q185" s="33"/>
      <c r="R185" s="33"/>
      <c r="S185" s="16"/>
      <c r="T185" s="1"/>
    </row>
    <row r="186" spans="1:20" ht="17.25" customHeight="1">
      <c r="A186" s="274">
        <v>2</v>
      </c>
      <c r="B186" s="282">
        <f>'zał 3a-odczynniki'!B186</f>
        <v>0</v>
      </c>
      <c r="C186" s="18">
        <f>'zał 3a-odczynniki'!C186</f>
        <v>0</v>
      </c>
      <c r="D186" s="287" t="s">
        <v>26</v>
      </c>
      <c r="E186" s="284"/>
      <c r="F186" s="285">
        <f>'zał 3a-odczynniki'!L186</f>
        <v>0</v>
      </c>
      <c r="G186" s="286">
        <f>'zał 3a-odczynniki'!M186</f>
        <v>0</v>
      </c>
      <c r="H186" s="285">
        <f aca="true" t="shared" si="39" ref="H186:H196">F186*G186</f>
        <v>0</v>
      </c>
      <c r="I186" s="19">
        <f aca="true" t="shared" si="40" ref="I186:I196">F186+H186</f>
        <v>0</v>
      </c>
      <c r="J186" s="19">
        <f aca="true" t="shared" si="41" ref="J186:J196">E186*F186</f>
        <v>0</v>
      </c>
      <c r="K186" s="19">
        <f aca="true" t="shared" si="42" ref="K186:K196">E186*H186</f>
        <v>0</v>
      </c>
      <c r="L186" s="19">
        <f aca="true" t="shared" si="43" ref="L186:L196">J186+K186</f>
        <v>0</v>
      </c>
      <c r="M186" s="132"/>
      <c r="N186" s="115"/>
      <c r="O186" s="223"/>
      <c r="P186" s="33"/>
      <c r="Q186" s="33"/>
      <c r="R186" s="33"/>
      <c r="S186" s="16"/>
      <c r="T186" s="1"/>
    </row>
    <row r="187" spans="1:20" ht="17.25" customHeight="1">
      <c r="A187" s="274">
        <v>3</v>
      </c>
      <c r="B187" s="282">
        <f>'zał 3a-odczynniki'!B187</f>
        <v>0</v>
      </c>
      <c r="C187" s="18">
        <f>'zał 3a-odczynniki'!C187</f>
        <v>0</v>
      </c>
      <c r="D187" s="287" t="s">
        <v>26</v>
      </c>
      <c r="E187" s="284"/>
      <c r="F187" s="285">
        <f>'zał 3a-odczynniki'!L187</f>
        <v>0</v>
      </c>
      <c r="G187" s="286">
        <f>'zał 3a-odczynniki'!M187</f>
        <v>0</v>
      </c>
      <c r="H187" s="285">
        <f t="shared" si="39"/>
        <v>0</v>
      </c>
      <c r="I187" s="19">
        <f t="shared" si="40"/>
        <v>0</v>
      </c>
      <c r="J187" s="19">
        <f t="shared" si="41"/>
        <v>0</v>
      </c>
      <c r="K187" s="19">
        <f t="shared" si="42"/>
        <v>0</v>
      </c>
      <c r="L187" s="19">
        <f t="shared" si="43"/>
        <v>0</v>
      </c>
      <c r="M187" s="132"/>
      <c r="N187" s="115"/>
      <c r="O187" s="223"/>
      <c r="P187" s="33"/>
      <c r="Q187" s="33"/>
      <c r="R187" s="33"/>
      <c r="S187" s="16"/>
      <c r="T187" s="1"/>
    </row>
    <row r="188" spans="1:20" ht="17.25" customHeight="1">
      <c r="A188" s="274">
        <v>4</v>
      </c>
      <c r="B188" s="282">
        <f>'zał 3a-odczynniki'!B188</f>
        <v>0</v>
      </c>
      <c r="C188" s="18">
        <f>'zał 3a-odczynniki'!C188</f>
        <v>0</v>
      </c>
      <c r="D188" s="287" t="s">
        <v>26</v>
      </c>
      <c r="E188" s="284"/>
      <c r="F188" s="285">
        <f>'zał 3a-odczynniki'!L188</f>
        <v>0</v>
      </c>
      <c r="G188" s="286">
        <f>'zał 3a-odczynniki'!M188</f>
        <v>0</v>
      </c>
      <c r="H188" s="285">
        <f t="shared" si="39"/>
        <v>0</v>
      </c>
      <c r="I188" s="19">
        <f t="shared" si="40"/>
        <v>0</v>
      </c>
      <c r="J188" s="19">
        <f t="shared" si="41"/>
        <v>0</v>
      </c>
      <c r="K188" s="19">
        <f t="shared" si="42"/>
        <v>0</v>
      </c>
      <c r="L188" s="19">
        <f t="shared" si="43"/>
        <v>0</v>
      </c>
      <c r="M188" s="132"/>
      <c r="N188" s="115"/>
      <c r="O188" s="223"/>
      <c r="P188" s="33"/>
      <c r="Q188" s="33"/>
      <c r="R188" s="33"/>
      <c r="S188" s="16"/>
      <c r="T188" s="1"/>
    </row>
    <row r="189" spans="1:20" ht="17.25" customHeight="1">
      <c r="A189" s="274">
        <v>5</v>
      </c>
      <c r="B189" s="282">
        <f>'zał 3a-odczynniki'!B189</f>
        <v>0</v>
      </c>
      <c r="C189" s="18">
        <f>'zał 3a-odczynniki'!C189</f>
        <v>0</v>
      </c>
      <c r="D189" s="287" t="s">
        <v>26</v>
      </c>
      <c r="E189" s="284"/>
      <c r="F189" s="285">
        <f>'zał 3a-odczynniki'!L189</f>
        <v>0</v>
      </c>
      <c r="G189" s="286">
        <f>'zał 3a-odczynniki'!M189</f>
        <v>0</v>
      </c>
      <c r="H189" s="285">
        <f t="shared" si="39"/>
        <v>0</v>
      </c>
      <c r="I189" s="19">
        <f t="shared" si="40"/>
        <v>0</v>
      </c>
      <c r="J189" s="19">
        <f t="shared" si="41"/>
        <v>0</v>
      </c>
      <c r="K189" s="19">
        <f t="shared" si="42"/>
        <v>0</v>
      </c>
      <c r="L189" s="19">
        <f t="shared" si="43"/>
        <v>0</v>
      </c>
      <c r="M189" s="132"/>
      <c r="N189" s="115"/>
      <c r="O189" s="223"/>
      <c r="P189" s="33"/>
      <c r="Q189" s="33"/>
      <c r="R189" s="33"/>
      <c r="S189" s="16"/>
      <c r="T189" s="1"/>
    </row>
    <row r="190" spans="1:20" ht="17.25" customHeight="1">
      <c r="A190" s="274">
        <v>6</v>
      </c>
      <c r="B190" s="282">
        <f>'zał 3a-odczynniki'!B190</f>
        <v>0</v>
      </c>
      <c r="C190" s="18">
        <f>'zał 3a-odczynniki'!C190</f>
        <v>0</v>
      </c>
      <c r="D190" s="287" t="s">
        <v>26</v>
      </c>
      <c r="E190" s="284"/>
      <c r="F190" s="285">
        <f>'zał 3a-odczynniki'!L190</f>
        <v>0</v>
      </c>
      <c r="G190" s="286">
        <f>'zał 3a-odczynniki'!M190</f>
        <v>0</v>
      </c>
      <c r="H190" s="285">
        <f t="shared" si="39"/>
        <v>0</v>
      </c>
      <c r="I190" s="19">
        <f t="shared" si="40"/>
        <v>0</v>
      </c>
      <c r="J190" s="19">
        <f t="shared" si="41"/>
        <v>0</v>
      </c>
      <c r="K190" s="19">
        <f t="shared" si="42"/>
        <v>0</v>
      </c>
      <c r="L190" s="19">
        <f t="shared" si="43"/>
        <v>0</v>
      </c>
      <c r="M190" s="132"/>
      <c r="N190" s="115"/>
      <c r="O190" s="223"/>
      <c r="P190" s="33"/>
      <c r="Q190" s="33"/>
      <c r="R190" s="33"/>
      <c r="S190" s="16"/>
      <c r="T190" s="1"/>
    </row>
    <row r="191" spans="1:20" ht="17.25" customHeight="1">
      <c r="A191" s="274">
        <v>7</v>
      </c>
      <c r="B191" s="282">
        <f>'zał 3a-odczynniki'!B191</f>
        <v>0</v>
      </c>
      <c r="C191" s="18">
        <f>'zał 3a-odczynniki'!C191</f>
        <v>0</v>
      </c>
      <c r="D191" s="287" t="s">
        <v>26</v>
      </c>
      <c r="E191" s="284"/>
      <c r="F191" s="285">
        <f>'zał 3a-odczynniki'!L191</f>
        <v>0</v>
      </c>
      <c r="G191" s="286">
        <f>'zał 3a-odczynniki'!M191</f>
        <v>0</v>
      </c>
      <c r="H191" s="285">
        <f t="shared" si="39"/>
        <v>0</v>
      </c>
      <c r="I191" s="19">
        <f t="shared" si="40"/>
        <v>0</v>
      </c>
      <c r="J191" s="19">
        <f t="shared" si="41"/>
        <v>0</v>
      </c>
      <c r="K191" s="19">
        <f t="shared" si="42"/>
        <v>0</v>
      </c>
      <c r="L191" s="19">
        <f t="shared" si="43"/>
        <v>0</v>
      </c>
      <c r="M191" s="132"/>
      <c r="N191" s="115"/>
      <c r="O191" s="223"/>
      <c r="P191" s="33"/>
      <c r="Q191" s="33"/>
      <c r="R191" s="33"/>
      <c r="S191" s="16"/>
      <c r="T191" s="1"/>
    </row>
    <row r="192" spans="1:20" ht="17.25" customHeight="1">
      <c r="A192" s="274">
        <v>8</v>
      </c>
      <c r="B192" s="282">
        <f>'zał 3a-odczynniki'!B192</f>
        <v>0</v>
      </c>
      <c r="C192" s="18">
        <f>'zał 3a-odczynniki'!C192</f>
        <v>0</v>
      </c>
      <c r="D192" s="287" t="s">
        <v>26</v>
      </c>
      <c r="E192" s="284"/>
      <c r="F192" s="285">
        <f>'zał 3a-odczynniki'!L192</f>
        <v>0</v>
      </c>
      <c r="G192" s="286">
        <f>'zał 3a-odczynniki'!M192</f>
        <v>0</v>
      </c>
      <c r="H192" s="285">
        <f t="shared" si="39"/>
        <v>0</v>
      </c>
      <c r="I192" s="19">
        <f t="shared" si="40"/>
        <v>0</v>
      </c>
      <c r="J192" s="19">
        <f t="shared" si="41"/>
        <v>0</v>
      </c>
      <c r="K192" s="19">
        <f t="shared" si="42"/>
        <v>0</v>
      </c>
      <c r="L192" s="19">
        <f t="shared" si="43"/>
        <v>0</v>
      </c>
      <c r="M192" s="132"/>
      <c r="N192" s="115"/>
      <c r="O192" s="223"/>
      <c r="P192" s="33"/>
      <c r="Q192" s="33"/>
      <c r="R192" s="33"/>
      <c r="S192" s="16"/>
      <c r="T192" s="1"/>
    </row>
    <row r="193" spans="1:20" ht="17.25" customHeight="1">
      <c r="A193" s="274">
        <v>9</v>
      </c>
      <c r="B193" s="282">
        <f>'zał 3a-odczynniki'!B193</f>
        <v>0</v>
      </c>
      <c r="C193" s="18">
        <f>'zał 3a-odczynniki'!C193</f>
        <v>0</v>
      </c>
      <c r="D193" s="287" t="s">
        <v>26</v>
      </c>
      <c r="E193" s="284"/>
      <c r="F193" s="285">
        <f>'zał 3a-odczynniki'!L193</f>
        <v>0</v>
      </c>
      <c r="G193" s="286">
        <f>'zał 3a-odczynniki'!M193</f>
        <v>0</v>
      </c>
      <c r="H193" s="285">
        <f t="shared" si="39"/>
        <v>0</v>
      </c>
      <c r="I193" s="19">
        <f t="shared" si="40"/>
        <v>0</v>
      </c>
      <c r="J193" s="19">
        <f t="shared" si="41"/>
        <v>0</v>
      </c>
      <c r="K193" s="19">
        <f t="shared" si="42"/>
        <v>0</v>
      </c>
      <c r="L193" s="19">
        <f t="shared" si="43"/>
        <v>0</v>
      </c>
      <c r="M193" s="132"/>
      <c r="N193" s="115"/>
      <c r="O193" s="223"/>
      <c r="P193" s="33"/>
      <c r="Q193" s="33"/>
      <c r="R193" s="33"/>
      <c r="S193" s="16"/>
      <c r="T193" s="1"/>
    </row>
    <row r="194" spans="1:20" ht="17.25" customHeight="1">
      <c r="A194" s="274">
        <v>10</v>
      </c>
      <c r="B194" s="282">
        <f>'zał 3a-odczynniki'!B194</f>
        <v>0</v>
      </c>
      <c r="C194" s="18">
        <f>'zał 3a-odczynniki'!C194</f>
        <v>0</v>
      </c>
      <c r="D194" s="287" t="s">
        <v>26</v>
      </c>
      <c r="E194" s="284"/>
      <c r="F194" s="285">
        <f>'zał 3a-odczynniki'!L194</f>
        <v>0</v>
      </c>
      <c r="G194" s="286">
        <f>'zał 3a-odczynniki'!M194</f>
        <v>0</v>
      </c>
      <c r="H194" s="285">
        <f t="shared" si="39"/>
        <v>0</v>
      </c>
      <c r="I194" s="19">
        <f t="shared" si="40"/>
        <v>0</v>
      </c>
      <c r="J194" s="19">
        <f t="shared" si="41"/>
        <v>0</v>
      </c>
      <c r="K194" s="19">
        <f t="shared" si="42"/>
        <v>0</v>
      </c>
      <c r="L194" s="19">
        <f t="shared" si="43"/>
        <v>0</v>
      </c>
      <c r="M194" s="132"/>
      <c r="N194" s="115"/>
      <c r="O194" s="223"/>
      <c r="P194" s="33"/>
      <c r="Q194" s="33"/>
      <c r="R194" s="33"/>
      <c r="S194" s="16"/>
      <c r="T194" s="1"/>
    </row>
    <row r="195" spans="1:20" ht="17.25" customHeight="1">
      <c r="A195" s="274">
        <v>11</v>
      </c>
      <c r="B195" s="282">
        <f>'zał 3a-odczynniki'!B195</f>
        <v>0</v>
      </c>
      <c r="C195" s="18">
        <f>'zał 3a-odczynniki'!C195</f>
        <v>0</v>
      </c>
      <c r="D195" s="287" t="s">
        <v>26</v>
      </c>
      <c r="E195" s="284"/>
      <c r="F195" s="285">
        <f>'zał 3a-odczynniki'!L195</f>
        <v>0</v>
      </c>
      <c r="G195" s="286">
        <f>'zał 3a-odczynniki'!M195</f>
        <v>0</v>
      </c>
      <c r="H195" s="285">
        <f t="shared" si="39"/>
        <v>0</v>
      </c>
      <c r="I195" s="19">
        <f t="shared" si="40"/>
        <v>0</v>
      </c>
      <c r="J195" s="19">
        <f t="shared" si="41"/>
        <v>0</v>
      </c>
      <c r="K195" s="19">
        <f t="shared" si="42"/>
        <v>0</v>
      </c>
      <c r="L195" s="19">
        <f t="shared" si="43"/>
        <v>0</v>
      </c>
      <c r="M195" s="132"/>
      <c r="N195" s="115"/>
      <c r="O195" s="223"/>
      <c r="P195" s="33"/>
      <c r="Q195" s="33"/>
      <c r="R195" s="33"/>
      <c r="S195" s="16"/>
      <c r="T195" s="1"/>
    </row>
    <row r="196" spans="1:20" ht="17.25" customHeight="1" thickBot="1">
      <c r="A196" s="274">
        <v>12</v>
      </c>
      <c r="B196" s="282">
        <f>'zał 3a-odczynniki'!B196</f>
        <v>0</v>
      </c>
      <c r="C196" s="18">
        <f>'zał 3a-odczynniki'!C196</f>
        <v>0</v>
      </c>
      <c r="D196" s="287" t="s">
        <v>26</v>
      </c>
      <c r="E196" s="284"/>
      <c r="F196" s="285">
        <f>'zał 3a-odczynniki'!L196</f>
        <v>0</v>
      </c>
      <c r="G196" s="286">
        <f>'zał 3a-odczynniki'!M196</f>
        <v>0</v>
      </c>
      <c r="H196" s="285">
        <f t="shared" si="39"/>
        <v>0</v>
      </c>
      <c r="I196" s="395">
        <f t="shared" si="40"/>
        <v>0</v>
      </c>
      <c r="J196" s="395">
        <f t="shared" si="41"/>
        <v>0</v>
      </c>
      <c r="K196" s="395">
        <f t="shared" si="42"/>
        <v>0</v>
      </c>
      <c r="L196" s="395">
        <f t="shared" si="43"/>
        <v>0</v>
      </c>
      <c r="M196" s="132"/>
      <c r="N196" s="115"/>
      <c r="O196" s="223"/>
      <c r="P196" s="33"/>
      <c r="Q196" s="33"/>
      <c r="R196" s="33"/>
      <c r="S196" s="16"/>
      <c r="T196" s="1"/>
    </row>
    <row r="197" spans="4:20" ht="17.25" customHeight="1" thickBot="1">
      <c r="D197" s="1"/>
      <c r="F197" s="164"/>
      <c r="G197" s="164"/>
      <c r="H197" s="164"/>
      <c r="I197" s="125" t="s">
        <v>92</v>
      </c>
      <c r="J197" s="145">
        <f>SUM(J185:J196)</f>
        <v>0</v>
      </c>
      <c r="K197" s="146">
        <f>SUM(K185:K196)</f>
        <v>0</v>
      </c>
      <c r="L197" s="147">
        <f>SUM(L185:L196)</f>
        <v>0</v>
      </c>
      <c r="M197" s="114"/>
      <c r="N197" s="144"/>
      <c r="O197" s="223"/>
      <c r="P197" s="33"/>
      <c r="Q197" s="33"/>
      <c r="R197" s="33"/>
      <c r="S197" s="16"/>
      <c r="T197" s="1"/>
    </row>
    <row r="198" spans="1:20" ht="17.25" customHeight="1">
      <c r="A198" s="569" t="s">
        <v>121</v>
      </c>
      <c r="B198" s="548"/>
      <c r="C198" s="548"/>
      <c r="D198" s="548"/>
      <c r="E198" s="548"/>
      <c r="F198" s="548"/>
      <c r="G198" s="548"/>
      <c r="H198" s="548"/>
      <c r="I198" s="548"/>
      <c r="J198" s="548"/>
      <c r="K198" s="548"/>
      <c r="L198" s="548"/>
      <c r="M198" s="548"/>
      <c r="N198" s="548"/>
      <c r="O198" s="223"/>
      <c r="P198" s="33"/>
      <c r="Q198" s="33"/>
      <c r="R198" s="33"/>
      <c r="S198" s="16"/>
      <c r="T198" s="1"/>
    </row>
    <row r="199" spans="1:20" ht="17.25" customHeight="1">
      <c r="A199" s="274">
        <v>1</v>
      </c>
      <c r="B199" s="282">
        <f>'zał 3a-odczynniki'!B199</f>
        <v>0</v>
      </c>
      <c r="C199" s="18">
        <f>'zał 3a-odczynniki'!C199</f>
        <v>0</v>
      </c>
      <c r="D199" s="287" t="s">
        <v>26</v>
      </c>
      <c r="E199" s="284"/>
      <c r="F199" s="285">
        <f>'zał 3a-odczynniki'!L199</f>
        <v>0</v>
      </c>
      <c r="G199" s="286">
        <f>'zał 3a-odczynniki'!M199</f>
        <v>0</v>
      </c>
      <c r="H199" s="285">
        <f>F199*G199</f>
        <v>0</v>
      </c>
      <c r="I199" s="19">
        <f>F199+H199</f>
        <v>0</v>
      </c>
      <c r="J199" s="19">
        <f>E199*F199</f>
        <v>0</v>
      </c>
      <c r="K199" s="19">
        <f>E199*H199</f>
        <v>0</v>
      </c>
      <c r="L199" s="19">
        <f>J199+K199</f>
        <v>0</v>
      </c>
      <c r="M199" s="132"/>
      <c r="N199" s="115"/>
      <c r="O199" s="223"/>
      <c r="P199" s="33"/>
      <c r="Q199" s="33"/>
      <c r="R199" s="33"/>
      <c r="S199" s="16"/>
      <c r="T199" s="1"/>
    </row>
    <row r="200" spans="1:20" ht="17.25" customHeight="1">
      <c r="A200" s="274">
        <v>2</v>
      </c>
      <c r="B200" s="282">
        <f>'zał 3a-odczynniki'!B200</f>
        <v>0</v>
      </c>
      <c r="C200" s="18">
        <f>'zał 3a-odczynniki'!C200</f>
        <v>0</v>
      </c>
      <c r="D200" s="287" t="s">
        <v>26</v>
      </c>
      <c r="E200" s="284"/>
      <c r="F200" s="285">
        <f>'zał 3a-odczynniki'!L200</f>
        <v>0</v>
      </c>
      <c r="G200" s="286">
        <f>'zał 3a-odczynniki'!M200</f>
        <v>0</v>
      </c>
      <c r="H200" s="285">
        <f aca="true" t="shared" si="44" ref="H200:H223">F200*G200</f>
        <v>0</v>
      </c>
      <c r="I200" s="19">
        <f aca="true" t="shared" si="45" ref="I200:I223">F200+H200</f>
        <v>0</v>
      </c>
      <c r="J200" s="19">
        <f aca="true" t="shared" si="46" ref="J200:J223">E200*F200</f>
        <v>0</v>
      </c>
      <c r="K200" s="19">
        <f aca="true" t="shared" si="47" ref="K200:K223">E200*H200</f>
        <v>0</v>
      </c>
      <c r="L200" s="19">
        <f aca="true" t="shared" si="48" ref="L200:L223">J200+K200</f>
        <v>0</v>
      </c>
      <c r="M200" s="132"/>
      <c r="N200" s="115"/>
      <c r="O200" s="223"/>
      <c r="P200" s="33"/>
      <c r="Q200" s="33"/>
      <c r="R200" s="33"/>
      <c r="S200" s="16"/>
      <c r="T200" s="1"/>
    </row>
    <row r="201" spans="1:20" ht="17.25" customHeight="1">
      <c r="A201" s="274">
        <v>3</v>
      </c>
      <c r="B201" s="282">
        <f>'zał 3a-odczynniki'!B201</f>
        <v>0</v>
      </c>
      <c r="C201" s="18">
        <f>'zał 3a-odczynniki'!C201</f>
        <v>0</v>
      </c>
      <c r="D201" s="287" t="s">
        <v>26</v>
      </c>
      <c r="E201" s="284"/>
      <c r="F201" s="285">
        <f>'zał 3a-odczynniki'!L201</f>
        <v>0</v>
      </c>
      <c r="G201" s="286">
        <f>'zał 3a-odczynniki'!M201</f>
        <v>0</v>
      </c>
      <c r="H201" s="285">
        <f t="shared" si="44"/>
        <v>0</v>
      </c>
      <c r="I201" s="19">
        <f t="shared" si="45"/>
        <v>0</v>
      </c>
      <c r="J201" s="19">
        <f t="shared" si="46"/>
        <v>0</v>
      </c>
      <c r="K201" s="19">
        <f t="shared" si="47"/>
        <v>0</v>
      </c>
      <c r="L201" s="19">
        <f t="shared" si="48"/>
        <v>0</v>
      </c>
      <c r="M201" s="132"/>
      <c r="N201" s="115"/>
      <c r="O201" s="223"/>
      <c r="P201" s="33"/>
      <c r="Q201" s="33"/>
      <c r="R201" s="33"/>
      <c r="S201" s="16"/>
      <c r="T201" s="1"/>
    </row>
    <row r="202" spans="1:20" ht="17.25" customHeight="1">
      <c r="A202" s="274">
        <v>4</v>
      </c>
      <c r="B202" s="282">
        <f>'zał 3a-odczynniki'!B202</f>
        <v>0</v>
      </c>
      <c r="C202" s="18">
        <f>'zał 3a-odczynniki'!C202</f>
        <v>0</v>
      </c>
      <c r="D202" s="287" t="s">
        <v>26</v>
      </c>
      <c r="E202" s="284"/>
      <c r="F202" s="285">
        <f>'zał 3a-odczynniki'!L202</f>
        <v>0</v>
      </c>
      <c r="G202" s="286">
        <f>'zał 3a-odczynniki'!M202</f>
        <v>0</v>
      </c>
      <c r="H202" s="285">
        <f t="shared" si="44"/>
        <v>0</v>
      </c>
      <c r="I202" s="19">
        <f t="shared" si="45"/>
        <v>0</v>
      </c>
      <c r="J202" s="19">
        <f t="shared" si="46"/>
        <v>0</v>
      </c>
      <c r="K202" s="19">
        <f t="shared" si="47"/>
        <v>0</v>
      </c>
      <c r="L202" s="19">
        <f t="shared" si="48"/>
        <v>0</v>
      </c>
      <c r="M202" s="132"/>
      <c r="N202" s="115"/>
      <c r="O202" s="223"/>
      <c r="P202" s="33"/>
      <c r="Q202" s="33"/>
      <c r="R202" s="33"/>
      <c r="S202" s="16"/>
      <c r="T202" s="1"/>
    </row>
    <row r="203" spans="1:20" ht="17.25" customHeight="1">
      <c r="A203" s="274">
        <v>5</v>
      </c>
      <c r="B203" s="282">
        <f>'zał 3a-odczynniki'!B203</f>
        <v>0</v>
      </c>
      <c r="C203" s="18">
        <f>'zał 3a-odczynniki'!C203</f>
        <v>0</v>
      </c>
      <c r="D203" s="287" t="s">
        <v>26</v>
      </c>
      <c r="E203" s="284"/>
      <c r="F203" s="285">
        <f>'zał 3a-odczynniki'!L203</f>
        <v>0</v>
      </c>
      <c r="G203" s="286">
        <f>'zał 3a-odczynniki'!M203</f>
        <v>0</v>
      </c>
      <c r="H203" s="285">
        <f t="shared" si="44"/>
        <v>0</v>
      </c>
      <c r="I203" s="19">
        <f t="shared" si="45"/>
        <v>0</v>
      </c>
      <c r="J203" s="19">
        <f t="shared" si="46"/>
        <v>0</v>
      </c>
      <c r="K203" s="19">
        <f t="shared" si="47"/>
        <v>0</v>
      </c>
      <c r="L203" s="19">
        <f t="shared" si="48"/>
        <v>0</v>
      </c>
      <c r="M203" s="132"/>
      <c r="N203" s="115"/>
      <c r="O203" s="223"/>
      <c r="P203" s="33"/>
      <c r="Q203" s="33"/>
      <c r="R203" s="33"/>
      <c r="S203" s="16"/>
      <c r="T203" s="1"/>
    </row>
    <row r="204" spans="1:20" ht="17.25" customHeight="1">
      <c r="A204" s="274">
        <v>6</v>
      </c>
      <c r="B204" s="282">
        <f>'zał 3a-odczynniki'!B204</f>
        <v>0</v>
      </c>
      <c r="C204" s="18">
        <f>'zał 3a-odczynniki'!C204</f>
        <v>0</v>
      </c>
      <c r="D204" s="287" t="s">
        <v>26</v>
      </c>
      <c r="E204" s="284"/>
      <c r="F204" s="285">
        <f>'zał 3a-odczynniki'!L204</f>
        <v>0</v>
      </c>
      <c r="G204" s="286">
        <f>'zał 3a-odczynniki'!M204</f>
        <v>0</v>
      </c>
      <c r="H204" s="285">
        <f t="shared" si="44"/>
        <v>0</v>
      </c>
      <c r="I204" s="19">
        <f t="shared" si="45"/>
        <v>0</v>
      </c>
      <c r="J204" s="19">
        <f t="shared" si="46"/>
        <v>0</v>
      </c>
      <c r="K204" s="19">
        <f t="shared" si="47"/>
        <v>0</v>
      </c>
      <c r="L204" s="19">
        <f t="shared" si="48"/>
        <v>0</v>
      </c>
      <c r="M204" s="132"/>
      <c r="N204" s="115"/>
      <c r="O204" s="223"/>
      <c r="P204" s="33"/>
      <c r="Q204" s="33"/>
      <c r="R204" s="33"/>
      <c r="S204" s="16"/>
      <c r="T204" s="1"/>
    </row>
    <row r="205" spans="1:20" ht="17.25" customHeight="1">
      <c r="A205" s="274">
        <v>7</v>
      </c>
      <c r="B205" s="282">
        <f>'zał 3a-odczynniki'!B205</f>
        <v>0</v>
      </c>
      <c r="C205" s="18">
        <f>'zał 3a-odczynniki'!C205</f>
        <v>0</v>
      </c>
      <c r="D205" s="287" t="s">
        <v>26</v>
      </c>
      <c r="E205" s="284"/>
      <c r="F205" s="285">
        <f>'zał 3a-odczynniki'!L205</f>
        <v>0</v>
      </c>
      <c r="G205" s="286">
        <f>'zał 3a-odczynniki'!M205</f>
        <v>0</v>
      </c>
      <c r="H205" s="285">
        <f t="shared" si="44"/>
        <v>0</v>
      </c>
      <c r="I205" s="19">
        <f t="shared" si="45"/>
        <v>0</v>
      </c>
      <c r="J205" s="19">
        <f t="shared" si="46"/>
        <v>0</v>
      </c>
      <c r="K205" s="19">
        <f t="shared" si="47"/>
        <v>0</v>
      </c>
      <c r="L205" s="19">
        <f t="shared" si="48"/>
        <v>0</v>
      </c>
      <c r="M205" s="132"/>
      <c r="N205" s="115"/>
      <c r="O205" s="223"/>
      <c r="P205" s="33"/>
      <c r="Q205" s="33"/>
      <c r="R205" s="33"/>
      <c r="S205" s="16"/>
      <c r="T205" s="1"/>
    </row>
    <row r="206" spans="1:20" ht="17.25" customHeight="1">
      <c r="A206" s="274">
        <v>8</v>
      </c>
      <c r="B206" s="282">
        <f>'zał 3a-odczynniki'!B206</f>
        <v>0</v>
      </c>
      <c r="C206" s="18">
        <f>'zał 3a-odczynniki'!C206</f>
        <v>0</v>
      </c>
      <c r="D206" s="287" t="s">
        <v>26</v>
      </c>
      <c r="E206" s="284"/>
      <c r="F206" s="285">
        <f>'zał 3a-odczynniki'!L206</f>
        <v>0</v>
      </c>
      <c r="G206" s="286">
        <f>'zał 3a-odczynniki'!M206</f>
        <v>0</v>
      </c>
      <c r="H206" s="285">
        <f t="shared" si="44"/>
        <v>0</v>
      </c>
      <c r="I206" s="19">
        <f t="shared" si="45"/>
        <v>0</v>
      </c>
      <c r="J206" s="19">
        <f t="shared" si="46"/>
        <v>0</v>
      </c>
      <c r="K206" s="19">
        <f t="shared" si="47"/>
        <v>0</v>
      </c>
      <c r="L206" s="19">
        <f t="shared" si="48"/>
        <v>0</v>
      </c>
      <c r="M206" s="132"/>
      <c r="N206" s="115"/>
      <c r="O206" s="223"/>
      <c r="P206" s="33"/>
      <c r="Q206" s="33"/>
      <c r="R206" s="33"/>
      <c r="S206" s="16"/>
      <c r="T206" s="1"/>
    </row>
    <row r="207" spans="1:20" ht="17.25" customHeight="1">
      <c r="A207" s="274">
        <v>9</v>
      </c>
      <c r="B207" s="282">
        <f>'zał 3a-odczynniki'!B207</f>
        <v>0</v>
      </c>
      <c r="C207" s="18">
        <f>'zał 3a-odczynniki'!C207</f>
        <v>0</v>
      </c>
      <c r="D207" s="287" t="s">
        <v>26</v>
      </c>
      <c r="E207" s="284"/>
      <c r="F207" s="285">
        <f>'zał 3a-odczynniki'!L207</f>
        <v>0</v>
      </c>
      <c r="G207" s="286">
        <f>'zał 3a-odczynniki'!M207</f>
        <v>0</v>
      </c>
      <c r="H207" s="285">
        <f t="shared" si="44"/>
        <v>0</v>
      </c>
      <c r="I207" s="19">
        <f t="shared" si="45"/>
        <v>0</v>
      </c>
      <c r="J207" s="19">
        <f t="shared" si="46"/>
        <v>0</v>
      </c>
      <c r="K207" s="19">
        <f t="shared" si="47"/>
        <v>0</v>
      </c>
      <c r="L207" s="19">
        <f t="shared" si="48"/>
        <v>0</v>
      </c>
      <c r="M207" s="132"/>
      <c r="N207" s="115"/>
      <c r="O207" s="223"/>
      <c r="P207" s="33"/>
      <c r="Q207" s="33"/>
      <c r="R207" s="33"/>
      <c r="S207" s="16"/>
      <c r="T207" s="1"/>
    </row>
    <row r="208" spans="1:20" ht="17.25" customHeight="1">
      <c r="A208" s="274">
        <v>10</v>
      </c>
      <c r="B208" s="282">
        <f>'zał 3a-odczynniki'!B208</f>
        <v>0</v>
      </c>
      <c r="C208" s="18">
        <f>'zał 3a-odczynniki'!C208</f>
        <v>0</v>
      </c>
      <c r="D208" s="287" t="s">
        <v>26</v>
      </c>
      <c r="E208" s="284"/>
      <c r="F208" s="285">
        <f>'zał 3a-odczynniki'!L208</f>
        <v>0</v>
      </c>
      <c r="G208" s="286">
        <f>'zał 3a-odczynniki'!M208</f>
        <v>0</v>
      </c>
      <c r="H208" s="285">
        <f t="shared" si="44"/>
        <v>0</v>
      </c>
      <c r="I208" s="19">
        <f t="shared" si="45"/>
        <v>0</v>
      </c>
      <c r="J208" s="19">
        <f t="shared" si="46"/>
        <v>0</v>
      </c>
      <c r="K208" s="19">
        <f t="shared" si="47"/>
        <v>0</v>
      </c>
      <c r="L208" s="19">
        <f t="shared" si="48"/>
        <v>0</v>
      </c>
      <c r="M208" s="132"/>
      <c r="N208" s="115"/>
      <c r="O208" s="223"/>
      <c r="P208" s="33"/>
      <c r="Q208" s="33"/>
      <c r="R208" s="33"/>
      <c r="S208" s="16"/>
      <c r="T208" s="1"/>
    </row>
    <row r="209" spans="1:20" ht="17.25" customHeight="1">
      <c r="A209" s="274">
        <v>11</v>
      </c>
      <c r="B209" s="282">
        <f>'zał 3a-odczynniki'!B209</f>
        <v>0</v>
      </c>
      <c r="C209" s="18">
        <f>'zał 3a-odczynniki'!C209</f>
        <v>0</v>
      </c>
      <c r="D209" s="287" t="s">
        <v>26</v>
      </c>
      <c r="E209" s="284"/>
      <c r="F209" s="285">
        <f>'zał 3a-odczynniki'!L209</f>
        <v>0</v>
      </c>
      <c r="G209" s="286">
        <f>'zał 3a-odczynniki'!M209</f>
        <v>0</v>
      </c>
      <c r="H209" s="285">
        <f t="shared" si="44"/>
        <v>0</v>
      </c>
      <c r="I209" s="19">
        <f t="shared" si="45"/>
        <v>0</v>
      </c>
      <c r="J209" s="19">
        <f t="shared" si="46"/>
        <v>0</v>
      </c>
      <c r="K209" s="19">
        <f t="shared" si="47"/>
        <v>0</v>
      </c>
      <c r="L209" s="19">
        <f t="shared" si="48"/>
        <v>0</v>
      </c>
      <c r="M209" s="132"/>
      <c r="N209" s="115"/>
      <c r="O209" s="223"/>
      <c r="P209" s="33"/>
      <c r="Q209" s="33"/>
      <c r="R209" s="33"/>
      <c r="S209" s="16"/>
      <c r="T209" s="1"/>
    </row>
    <row r="210" spans="1:20" ht="17.25" customHeight="1">
      <c r="A210" s="274">
        <v>12</v>
      </c>
      <c r="B210" s="282">
        <f>'zał 3a-odczynniki'!B210</f>
        <v>0</v>
      </c>
      <c r="C210" s="18">
        <f>'zał 3a-odczynniki'!C210</f>
        <v>0</v>
      </c>
      <c r="D210" s="287" t="s">
        <v>26</v>
      </c>
      <c r="E210" s="284"/>
      <c r="F210" s="285">
        <f>'zał 3a-odczynniki'!L210</f>
        <v>0</v>
      </c>
      <c r="G210" s="286">
        <f>'zał 3a-odczynniki'!M210</f>
        <v>0</v>
      </c>
      <c r="H210" s="285">
        <f t="shared" si="44"/>
        <v>0</v>
      </c>
      <c r="I210" s="19">
        <f t="shared" si="45"/>
        <v>0</v>
      </c>
      <c r="J210" s="19">
        <f t="shared" si="46"/>
        <v>0</v>
      </c>
      <c r="K210" s="19">
        <f t="shared" si="47"/>
        <v>0</v>
      </c>
      <c r="L210" s="19">
        <f t="shared" si="48"/>
        <v>0</v>
      </c>
      <c r="M210" s="132"/>
      <c r="N210" s="115"/>
      <c r="O210" s="223"/>
      <c r="P210" s="33"/>
      <c r="Q210" s="33"/>
      <c r="R210" s="33"/>
      <c r="S210" s="16"/>
      <c r="T210" s="1"/>
    </row>
    <row r="211" spans="1:20" ht="17.25" customHeight="1">
      <c r="A211" s="274">
        <v>13</v>
      </c>
      <c r="B211" s="282">
        <f>'zał 3a-odczynniki'!B211</f>
        <v>0</v>
      </c>
      <c r="C211" s="18">
        <f>'zał 3a-odczynniki'!C211</f>
        <v>0</v>
      </c>
      <c r="D211" s="287" t="s">
        <v>26</v>
      </c>
      <c r="E211" s="284"/>
      <c r="F211" s="285">
        <f>'zał 3a-odczynniki'!L211</f>
        <v>0</v>
      </c>
      <c r="G211" s="286">
        <f>'zał 3a-odczynniki'!M211</f>
        <v>0</v>
      </c>
      <c r="H211" s="285">
        <f t="shared" si="44"/>
        <v>0</v>
      </c>
      <c r="I211" s="19">
        <f t="shared" si="45"/>
        <v>0</v>
      </c>
      <c r="J211" s="19">
        <f t="shared" si="46"/>
        <v>0</v>
      </c>
      <c r="K211" s="19">
        <f t="shared" si="47"/>
        <v>0</v>
      </c>
      <c r="L211" s="19">
        <f t="shared" si="48"/>
        <v>0</v>
      </c>
      <c r="M211" s="132"/>
      <c r="N211" s="115"/>
      <c r="O211" s="223"/>
      <c r="P211" s="33"/>
      <c r="Q211" s="33"/>
      <c r="R211" s="33"/>
      <c r="S211" s="16"/>
      <c r="T211" s="1"/>
    </row>
    <row r="212" spans="1:20" ht="17.25" customHeight="1">
      <c r="A212" s="274">
        <v>14</v>
      </c>
      <c r="B212" s="282">
        <f>'zał 3a-odczynniki'!B212</f>
        <v>0</v>
      </c>
      <c r="C212" s="18">
        <f>'zał 3a-odczynniki'!C212</f>
        <v>0</v>
      </c>
      <c r="D212" s="287" t="s">
        <v>26</v>
      </c>
      <c r="E212" s="284"/>
      <c r="F212" s="285">
        <f>'zał 3a-odczynniki'!L212</f>
        <v>0</v>
      </c>
      <c r="G212" s="286">
        <f>'zał 3a-odczynniki'!M212</f>
        <v>0</v>
      </c>
      <c r="H212" s="285">
        <f t="shared" si="44"/>
        <v>0</v>
      </c>
      <c r="I212" s="19">
        <f t="shared" si="45"/>
        <v>0</v>
      </c>
      <c r="J212" s="19">
        <f t="shared" si="46"/>
        <v>0</v>
      </c>
      <c r="K212" s="19">
        <f t="shared" si="47"/>
        <v>0</v>
      </c>
      <c r="L212" s="19">
        <f t="shared" si="48"/>
        <v>0</v>
      </c>
      <c r="M212" s="132"/>
      <c r="N212" s="115"/>
      <c r="O212" s="223"/>
      <c r="P212" s="33"/>
      <c r="Q212" s="33"/>
      <c r="R212" s="33"/>
      <c r="S212" s="16"/>
      <c r="T212" s="1"/>
    </row>
    <row r="213" spans="1:20" ht="17.25" customHeight="1">
      <c r="A213" s="274">
        <v>15</v>
      </c>
      <c r="B213" s="282">
        <f>'zał 3a-odczynniki'!B213</f>
        <v>0</v>
      </c>
      <c r="C213" s="18">
        <f>'zał 3a-odczynniki'!C213</f>
        <v>0</v>
      </c>
      <c r="D213" s="287" t="s">
        <v>26</v>
      </c>
      <c r="E213" s="284"/>
      <c r="F213" s="285">
        <f>'zał 3a-odczynniki'!L213</f>
        <v>0</v>
      </c>
      <c r="G213" s="286">
        <f>'zał 3a-odczynniki'!M213</f>
        <v>0</v>
      </c>
      <c r="H213" s="285">
        <f t="shared" si="44"/>
        <v>0</v>
      </c>
      <c r="I213" s="19">
        <f t="shared" si="45"/>
        <v>0</v>
      </c>
      <c r="J213" s="19">
        <f t="shared" si="46"/>
        <v>0</v>
      </c>
      <c r="K213" s="19">
        <f t="shared" si="47"/>
        <v>0</v>
      </c>
      <c r="L213" s="19">
        <f t="shared" si="48"/>
        <v>0</v>
      </c>
      <c r="M213" s="132"/>
      <c r="N213" s="115"/>
      <c r="O213" s="223"/>
      <c r="P213" s="33"/>
      <c r="Q213" s="33"/>
      <c r="R213" s="33"/>
      <c r="S213" s="16"/>
      <c r="T213" s="1"/>
    </row>
    <row r="214" spans="1:20" ht="17.25" customHeight="1">
      <c r="A214" s="274">
        <v>16</v>
      </c>
      <c r="B214" s="282">
        <f>'zał 3a-odczynniki'!B214</f>
        <v>0</v>
      </c>
      <c r="C214" s="18">
        <f>'zał 3a-odczynniki'!C214</f>
        <v>0</v>
      </c>
      <c r="D214" s="287" t="s">
        <v>26</v>
      </c>
      <c r="E214" s="284"/>
      <c r="F214" s="285">
        <f>'zał 3a-odczynniki'!L214</f>
        <v>0</v>
      </c>
      <c r="G214" s="286">
        <f>'zał 3a-odczynniki'!M214</f>
        <v>0</v>
      </c>
      <c r="H214" s="285">
        <f t="shared" si="44"/>
        <v>0</v>
      </c>
      <c r="I214" s="19">
        <f t="shared" si="45"/>
        <v>0</v>
      </c>
      <c r="J214" s="19">
        <f t="shared" si="46"/>
        <v>0</v>
      </c>
      <c r="K214" s="19">
        <f t="shared" si="47"/>
        <v>0</v>
      </c>
      <c r="L214" s="19">
        <f t="shared" si="48"/>
        <v>0</v>
      </c>
      <c r="M214" s="132"/>
      <c r="N214" s="115"/>
      <c r="O214" s="223"/>
      <c r="P214" s="33"/>
      <c r="Q214" s="33"/>
      <c r="R214" s="33"/>
      <c r="S214" s="16"/>
      <c r="T214" s="1"/>
    </row>
    <row r="215" spans="1:20" ht="17.25" customHeight="1">
      <c r="A215" s="274">
        <v>17</v>
      </c>
      <c r="B215" s="282">
        <f>'zał 3a-odczynniki'!B215</f>
        <v>0</v>
      </c>
      <c r="C215" s="18">
        <f>'zał 3a-odczynniki'!C215</f>
        <v>0</v>
      </c>
      <c r="D215" s="287" t="s">
        <v>26</v>
      </c>
      <c r="E215" s="284"/>
      <c r="F215" s="285">
        <f>'zał 3a-odczynniki'!L215</f>
        <v>0</v>
      </c>
      <c r="G215" s="286">
        <f>'zał 3a-odczynniki'!M215</f>
        <v>0</v>
      </c>
      <c r="H215" s="285">
        <f t="shared" si="44"/>
        <v>0</v>
      </c>
      <c r="I215" s="19">
        <f t="shared" si="45"/>
        <v>0</v>
      </c>
      <c r="J215" s="19">
        <f t="shared" si="46"/>
        <v>0</v>
      </c>
      <c r="K215" s="19">
        <f t="shared" si="47"/>
        <v>0</v>
      </c>
      <c r="L215" s="19">
        <f t="shared" si="48"/>
        <v>0</v>
      </c>
      <c r="M215" s="132"/>
      <c r="N215" s="115"/>
      <c r="O215" s="223"/>
      <c r="P215" s="33"/>
      <c r="Q215" s="33"/>
      <c r="R215" s="33"/>
      <c r="S215" s="16"/>
      <c r="T215" s="1"/>
    </row>
    <row r="216" spans="1:20" ht="17.25" customHeight="1">
      <c r="A216" s="274">
        <v>18</v>
      </c>
      <c r="B216" s="282">
        <f>'zał 3a-odczynniki'!B216</f>
        <v>0</v>
      </c>
      <c r="C216" s="18">
        <f>'zał 3a-odczynniki'!C216</f>
        <v>0</v>
      </c>
      <c r="D216" s="287" t="s">
        <v>26</v>
      </c>
      <c r="E216" s="284"/>
      <c r="F216" s="285">
        <f>'zał 3a-odczynniki'!L216</f>
        <v>0</v>
      </c>
      <c r="G216" s="286">
        <f>'zał 3a-odczynniki'!M216</f>
        <v>0</v>
      </c>
      <c r="H216" s="285">
        <f t="shared" si="44"/>
        <v>0</v>
      </c>
      <c r="I216" s="19">
        <f t="shared" si="45"/>
        <v>0</v>
      </c>
      <c r="J216" s="19">
        <f t="shared" si="46"/>
        <v>0</v>
      </c>
      <c r="K216" s="19">
        <f t="shared" si="47"/>
        <v>0</v>
      </c>
      <c r="L216" s="19">
        <f t="shared" si="48"/>
        <v>0</v>
      </c>
      <c r="M216" s="132"/>
      <c r="N216" s="115"/>
      <c r="O216" s="223"/>
      <c r="P216" s="33"/>
      <c r="Q216" s="33"/>
      <c r="R216" s="33"/>
      <c r="S216" s="16"/>
      <c r="T216" s="1"/>
    </row>
    <row r="217" spans="1:20" ht="17.25" customHeight="1">
      <c r="A217" s="274">
        <v>19</v>
      </c>
      <c r="B217" s="282">
        <f>'zał 3a-odczynniki'!B217</f>
        <v>0</v>
      </c>
      <c r="C217" s="18">
        <f>'zał 3a-odczynniki'!C217</f>
        <v>0</v>
      </c>
      <c r="D217" s="287" t="s">
        <v>26</v>
      </c>
      <c r="E217" s="284"/>
      <c r="F217" s="285">
        <f>'zał 3a-odczynniki'!L217</f>
        <v>0</v>
      </c>
      <c r="G217" s="286">
        <f>'zał 3a-odczynniki'!M217</f>
        <v>0</v>
      </c>
      <c r="H217" s="285">
        <f t="shared" si="44"/>
        <v>0</v>
      </c>
      <c r="I217" s="19">
        <f t="shared" si="45"/>
        <v>0</v>
      </c>
      <c r="J217" s="19">
        <f t="shared" si="46"/>
        <v>0</v>
      </c>
      <c r="K217" s="19">
        <f t="shared" si="47"/>
        <v>0</v>
      </c>
      <c r="L217" s="19">
        <f t="shared" si="48"/>
        <v>0</v>
      </c>
      <c r="M217" s="132"/>
      <c r="N217" s="115"/>
      <c r="O217" s="223"/>
      <c r="P217" s="33"/>
      <c r="Q217" s="33"/>
      <c r="R217" s="33"/>
      <c r="S217" s="16"/>
      <c r="T217" s="1"/>
    </row>
    <row r="218" spans="1:20" ht="17.25" customHeight="1">
      <c r="A218" s="274">
        <v>20</v>
      </c>
      <c r="B218" s="282">
        <f>'zał 3a-odczynniki'!B218</f>
        <v>0</v>
      </c>
      <c r="C218" s="18">
        <f>'zał 3a-odczynniki'!C218</f>
        <v>0</v>
      </c>
      <c r="D218" s="287" t="s">
        <v>26</v>
      </c>
      <c r="E218" s="284"/>
      <c r="F218" s="285">
        <f>'zał 3a-odczynniki'!L218</f>
        <v>0</v>
      </c>
      <c r="G218" s="286">
        <f>'zał 3a-odczynniki'!M218</f>
        <v>0</v>
      </c>
      <c r="H218" s="285">
        <f t="shared" si="44"/>
        <v>0</v>
      </c>
      <c r="I218" s="19">
        <f t="shared" si="45"/>
        <v>0</v>
      </c>
      <c r="J218" s="19">
        <f t="shared" si="46"/>
        <v>0</v>
      </c>
      <c r="K218" s="19">
        <f t="shared" si="47"/>
        <v>0</v>
      </c>
      <c r="L218" s="19">
        <f t="shared" si="48"/>
        <v>0</v>
      </c>
      <c r="M218" s="132"/>
      <c r="N218" s="115"/>
      <c r="O218" s="223"/>
      <c r="P218" s="33"/>
      <c r="Q218" s="33"/>
      <c r="R218" s="33"/>
      <c r="S218" s="16"/>
      <c r="T218" s="1"/>
    </row>
    <row r="219" spans="1:20" ht="17.25" customHeight="1">
      <c r="A219" s="274">
        <v>21</v>
      </c>
      <c r="B219" s="282">
        <f>'zał 3a-odczynniki'!B219</f>
        <v>0</v>
      </c>
      <c r="C219" s="18">
        <f>'zał 3a-odczynniki'!C219</f>
        <v>0</v>
      </c>
      <c r="D219" s="287" t="s">
        <v>26</v>
      </c>
      <c r="E219" s="284"/>
      <c r="F219" s="285">
        <f>'zał 3a-odczynniki'!L219</f>
        <v>0</v>
      </c>
      <c r="G219" s="286">
        <f>'zał 3a-odczynniki'!M219</f>
        <v>0</v>
      </c>
      <c r="H219" s="285">
        <f t="shared" si="44"/>
        <v>0</v>
      </c>
      <c r="I219" s="19">
        <f t="shared" si="45"/>
        <v>0</v>
      </c>
      <c r="J219" s="19">
        <f t="shared" si="46"/>
        <v>0</v>
      </c>
      <c r="K219" s="19">
        <f t="shared" si="47"/>
        <v>0</v>
      </c>
      <c r="L219" s="19">
        <f t="shared" si="48"/>
        <v>0</v>
      </c>
      <c r="M219" s="132"/>
      <c r="N219" s="115"/>
      <c r="O219" s="223"/>
      <c r="P219" s="33"/>
      <c r="Q219" s="33"/>
      <c r="R219" s="33"/>
      <c r="S219" s="16"/>
      <c r="T219" s="1"/>
    </row>
    <row r="220" spans="1:20" ht="17.25" customHeight="1">
      <c r="A220" s="274">
        <v>22</v>
      </c>
      <c r="B220" s="282">
        <f>'zał 3a-odczynniki'!B220</f>
        <v>0</v>
      </c>
      <c r="C220" s="18">
        <f>'zał 3a-odczynniki'!C220</f>
        <v>0</v>
      </c>
      <c r="D220" s="287" t="s">
        <v>26</v>
      </c>
      <c r="E220" s="284"/>
      <c r="F220" s="285">
        <f>'zał 3a-odczynniki'!L220</f>
        <v>0</v>
      </c>
      <c r="G220" s="286">
        <f>'zał 3a-odczynniki'!M220</f>
        <v>0</v>
      </c>
      <c r="H220" s="285">
        <f t="shared" si="44"/>
        <v>0</v>
      </c>
      <c r="I220" s="19">
        <f t="shared" si="45"/>
        <v>0</v>
      </c>
      <c r="J220" s="19">
        <f t="shared" si="46"/>
        <v>0</v>
      </c>
      <c r="K220" s="19">
        <f t="shared" si="47"/>
        <v>0</v>
      </c>
      <c r="L220" s="19">
        <f t="shared" si="48"/>
        <v>0</v>
      </c>
      <c r="M220" s="132"/>
      <c r="N220" s="115"/>
      <c r="O220" s="223"/>
      <c r="P220" s="33"/>
      <c r="Q220" s="33"/>
      <c r="R220" s="33"/>
      <c r="S220" s="16"/>
      <c r="T220" s="1"/>
    </row>
    <row r="221" spans="1:20" ht="17.25" customHeight="1">
      <c r="A221" s="274">
        <v>23</v>
      </c>
      <c r="B221" s="282">
        <f>'zał 3a-odczynniki'!B221</f>
        <v>0</v>
      </c>
      <c r="C221" s="18">
        <f>'zał 3a-odczynniki'!C221</f>
        <v>0</v>
      </c>
      <c r="D221" s="287" t="s">
        <v>26</v>
      </c>
      <c r="E221" s="284"/>
      <c r="F221" s="285">
        <f>'zał 3a-odczynniki'!L221</f>
        <v>0</v>
      </c>
      <c r="G221" s="286">
        <f>'zał 3a-odczynniki'!M221</f>
        <v>0</v>
      </c>
      <c r="H221" s="285">
        <f t="shared" si="44"/>
        <v>0</v>
      </c>
      <c r="I221" s="19">
        <f t="shared" si="45"/>
        <v>0</v>
      </c>
      <c r="J221" s="19">
        <f t="shared" si="46"/>
        <v>0</v>
      </c>
      <c r="K221" s="19">
        <f t="shared" si="47"/>
        <v>0</v>
      </c>
      <c r="L221" s="19">
        <f t="shared" si="48"/>
        <v>0</v>
      </c>
      <c r="M221" s="132"/>
      <c r="N221" s="115"/>
      <c r="O221" s="223"/>
      <c r="P221" s="33"/>
      <c r="Q221" s="33"/>
      <c r="R221" s="33"/>
      <c r="S221" s="16"/>
      <c r="T221" s="1"/>
    </row>
    <row r="222" spans="1:20" ht="17.25" customHeight="1">
      <c r="A222" s="274">
        <v>24</v>
      </c>
      <c r="B222" s="282">
        <f>'zał 3a-odczynniki'!B222</f>
        <v>0</v>
      </c>
      <c r="C222" s="18">
        <f>'zał 3a-odczynniki'!C222</f>
        <v>0</v>
      </c>
      <c r="D222" s="287" t="s">
        <v>26</v>
      </c>
      <c r="E222" s="284"/>
      <c r="F222" s="285">
        <f>'zał 3a-odczynniki'!L222</f>
        <v>0</v>
      </c>
      <c r="G222" s="286">
        <f>'zał 3a-odczynniki'!M222</f>
        <v>0</v>
      </c>
      <c r="H222" s="285">
        <f t="shared" si="44"/>
        <v>0</v>
      </c>
      <c r="I222" s="19">
        <f t="shared" si="45"/>
        <v>0</v>
      </c>
      <c r="J222" s="19">
        <f t="shared" si="46"/>
        <v>0</v>
      </c>
      <c r="K222" s="19">
        <f t="shared" si="47"/>
        <v>0</v>
      </c>
      <c r="L222" s="19">
        <f t="shared" si="48"/>
        <v>0</v>
      </c>
      <c r="M222" s="132"/>
      <c r="N222" s="115"/>
      <c r="O222" s="223"/>
      <c r="P222" s="33"/>
      <c r="Q222" s="33"/>
      <c r="R222" s="33"/>
      <c r="S222" s="16"/>
      <c r="T222" s="1"/>
    </row>
    <row r="223" spans="1:20" ht="17.25" customHeight="1" thickBot="1">
      <c r="A223" s="274">
        <v>25</v>
      </c>
      <c r="B223" s="282">
        <f>'zał 3a-odczynniki'!B223</f>
        <v>0</v>
      </c>
      <c r="C223" s="18">
        <f>'zał 3a-odczynniki'!C223</f>
        <v>0</v>
      </c>
      <c r="D223" s="287" t="s">
        <v>26</v>
      </c>
      <c r="E223" s="284"/>
      <c r="F223" s="285">
        <f>'zał 3a-odczynniki'!L223</f>
        <v>0</v>
      </c>
      <c r="G223" s="286">
        <f>'zał 3a-odczynniki'!M223</f>
        <v>0</v>
      </c>
      <c r="H223" s="285">
        <f t="shared" si="44"/>
        <v>0</v>
      </c>
      <c r="I223" s="395">
        <f t="shared" si="45"/>
        <v>0</v>
      </c>
      <c r="J223" s="395">
        <f t="shared" si="46"/>
        <v>0</v>
      </c>
      <c r="K223" s="395">
        <f t="shared" si="47"/>
        <v>0</v>
      </c>
      <c r="L223" s="395">
        <f t="shared" si="48"/>
        <v>0</v>
      </c>
      <c r="M223" s="132"/>
      <c r="N223" s="115"/>
      <c r="O223" s="223"/>
      <c r="P223" s="32"/>
      <c r="Q223" s="33"/>
      <c r="R223" s="33"/>
      <c r="S223" s="16"/>
      <c r="T223" s="1"/>
    </row>
    <row r="224" spans="1:22" ht="16.5" customHeight="1" thickBot="1">
      <c r="A224" s="142"/>
      <c r="B224" s="142"/>
      <c r="C224" s="142"/>
      <c r="D224" s="142"/>
      <c r="E224" s="142"/>
      <c r="F224" s="142"/>
      <c r="G224" s="142"/>
      <c r="H224" s="126"/>
      <c r="I224" s="125" t="s">
        <v>92</v>
      </c>
      <c r="J224" s="145">
        <f>SUM(J199:J223)</f>
        <v>0</v>
      </c>
      <c r="K224" s="146">
        <f>SUM(K199:K223)</f>
        <v>0</v>
      </c>
      <c r="L224" s="147">
        <f>SUM(L199:L223)</f>
        <v>0</v>
      </c>
      <c r="M224" s="138"/>
      <c r="N224" s="140"/>
      <c r="O224" s="228"/>
      <c r="P224" s="126"/>
      <c r="R224" s="41"/>
      <c r="S224" s="41"/>
      <c r="V224" s="25"/>
    </row>
    <row r="225" spans="9:22" ht="17.25" customHeight="1" thickBot="1">
      <c r="I225" s="125" t="s">
        <v>93</v>
      </c>
      <c r="J225" s="123">
        <f>J183+J197+J224</f>
        <v>0</v>
      </c>
      <c r="K225" s="123">
        <f>K183+K197+K224</f>
        <v>0</v>
      </c>
      <c r="L225" s="133">
        <f>L183+L197+L224</f>
        <v>0</v>
      </c>
      <c r="R225" s="41"/>
      <c r="S225" s="41"/>
      <c r="V225" s="25"/>
    </row>
    <row r="226" spans="1:22" ht="34.5" customHeight="1" thickBot="1">
      <c r="A226" s="508" t="s">
        <v>142</v>
      </c>
      <c r="B226" s="578"/>
      <c r="C226" s="578"/>
      <c r="D226" s="578"/>
      <c r="E226" s="578"/>
      <c r="F226" s="578"/>
      <c r="G226" s="578"/>
      <c r="H226" s="578"/>
      <c r="I226" s="579"/>
      <c r="J226" s="123">
        <f>J171+J225</f>
        <v>0</v>
      </c>
      <c r="K226" s="146">
        <f>K171+K225</f>
        <v>0</v>
      </c>
      <c r="L226" s="133">
        <f>L171+L225</f>
        <v>0</v>
      </c>
      <c r="R226" s="41"/>
      <c r="S226" s="41"/>
      <c r="V226" s="25"/>
    </row>
    <row r="227" spans="1:20" ht="35.25" customHeight="1" thickBot="1">
      <c r="A227" s="508" t="s">
        <v>94</v>
      </c>
      <c r="B227" s="553"/>
      <c r="C227" s="553"/>
      <c r="D227" s="553"/>
      <c r="E227" s="553"/>
      <c r="F227" s="553"/>
      <c r="G227" s="553"/>
      <c r="H227" s="553"/>
      <c r="I227" s="572"/>
      <c r="J227" s="143">
        <f>J59+J125+J171+J225</f>
        <v>0</v>
      </c>
      <c r="K227" s="52">
        <f>K59+K125+K171+K225</f>
        <v>0</v>
      </c>
      <c r="L227" s="51">
        <f>L59+L125+L171+L225</f>
        <v>0</v>
      </c>
      <c r="M227" s="32"/>
      <c r="N227" s="41"/>
      <c r="O227" s="223"/>
      <c r="Q227" s="25"/>
      <c r="R227" s="1"/>
      <c r="S227" s="1"/>
      <c r="T227" s="1"/>
    </row>
    <row r="228" spans="1:20" ht="17.25" customHeight="1">
      <c r="A228" s="142"/>
      <c r="B228" s="142"/>
      <c r="C228" s="142"/>
      <c r="D228" s="142"/>
      <c r="E228" s="142"/>
      <c r="F228" s="142"/>
      <c r="G228" s="142"/>
      <c r="H228" s="126"/>
      <c r="I228" s="126"/>
      <c r="J228" s="138"/>
      <c r="K228" s="139"/>
      <c r="L228" s="32"/>
      <c r="M228" s="41"/>
      <c r="N228" s="33"/>
      <c r="P228" s="25"/>
      <c r="Q228" s="1"/>
      <c r="R228" s="1"/>
      <c r="S228" s="1"/>
      <c r="T228" s="1"/>
    </row>
    <row r="229" spans="2:22" ht="17.25" customHeight="1">
      <c r="B229" s="91"/>
      <c r="C229" s="88" t="s">
        <v>74</v>
      </c>
      <c r="L229" s="16"/>
      <c r="R229" s="41"/>
      <c r="S229" s="41"/>
      <c r="V229" s="25"/>
    </row>
    <row r="230" spans="12:22" ht="17.25" customHeight="1">
      <c r="L230" s="16"/>
      <c r="R230" s="41"/>
      <c r="S230" s="41"/>
      <c r="V230" s="25"/>
    </row>
    <row r="231" spans="1:22" s="83" customFormat="1" ht="34.5" customHeight="1">
      <c r="A231" s="81"/>
      <c r="B231" s="81" t="s">
        <v>25</v>
      </c>
      <c r="C231" s="566" t="s">
        <v>159</v>
      </c>
      <c r="D231" s="549"/>
      <c r="E231" s="549"/>
      <c r="F231" s="549"/>
      <c r="G231" s="549"/>
      <c r="H231" s="549"/>
      <c r="I231" s="549"/>
      <c r="J231" s="549"/>
      <c r="K231" s="549"/>
      <c r="L231" s="549"/>
      <c r="M231" s="549"/>
      <c r="N231" s="549"/>
      <c r="O231" s="222"/>
      <c r="Q231" s="84"/>
      <c r="R231" s="85"/>
      <c r="S231" s="85"/>
      <c r="T231" s="82"/>
      <c r="V231" s="86"/>
    </row>
    <row r="232" spans="1:22" s="83" customFormat="1" ht="17.25" customHeight="1">
      <c r="A232" s="82"/>
      <c r="B232" s="82"/>
      <c r="C232" s="87"/>
      <c r="D232" s="104"/>
      <c r="H232" s="120"/>
      <c r="J232" s="16"/>
      <c r="N232" s="16"/>
      <c r="O232" s="222"/>
      <c r="Q232" s="84"/>
      <c r="R232" s="85"/>
      <c r="S232" s="85"/>
      <c r="T232" s="82"/>
      <c r="V232" s="86"/>
    </row>
  </sheetData>
  <sheetProtection/>
  <mergeCells count="26">
    <mergeCell ref="A172:N172"/>
    <mergeCell ref="A184:N184"/>
    <mergeCell ref="A226:I226"/>
    <mergeCell ref="A126:I126"/>
    <mergeCell ref="A171:D171"/>
    <mergeCell ref="A127:N127"/>
    <mergeCell ref="A1:N1"/>
    <mergeCell ref="A7:A8"/>
    <mergeCell ref="B7:B8"/>
    <mergeCell ref="C7:C8"/>
    <mergeCell ref="D7:D8"/>
    <mergeCell ref="M7:M8"/>
    <mergeCell ref="N7:N8"/>
    <mergeCell ref="H7:H8"/>
    <mergeCell ref="I7:I8"/>
    <mergeCell ref="J7:L7"/>
    <mergeCell ref="C231:N231"/>
    <mergeCell ref="F7:F8"/>
    <mergeCell ref="G7:G8"/>
    <mergeCell ref="A60:N60"/>
    <mergeCell ref="A92:N92"/>
    <mergeCell ref="A11:I11"/>
    <mergeCell ref="E7:E8"/>
    <mergeCell ref="A227:I227"/>
    <mergeCell ref="A110:N110"/>
    <mergeCell ref="A198:N19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40" r:id="rId1"/>
  <rowBreaks count="1" manualBreakCount="1">
    <brk id="1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S121"/>
  <sheetViews>
    <sheetView view="pageBreakPreview" zoomScale="75" zoomScaleSheetLayoutView="75" zoomScalePageLayoutView="0" workbookViewId="0" topLeftCell="A1">
      <pane ySplit="10" topLeftCell="BM110" activePane="bottomLeft" state="frozen"/>
      <selection pane="topLeft" activeCell="A1" sqref="A1"/>
      <selection pane="bottomLeft" activeCell="I106" sqref="I106"/>
    </sheetView>
  </sheetViews>
  <sheetFormatPr defaultColWidth="9.00390625" defaultRowHeight="14.25"/>
  <cols>
    <col min="1" max="1" width="5.50390625" style="1" customWidth="1"/>
    <col min="2" max="2" width="14.125" style="1" customWidth="1"/>
    <col min="3" max="3" width="39.75390625" style="1" customWidth="1"/>
    <col min="4" max="4" width="15.625" style="92" customWidth="1"/>
    <col min="5" max="5" width="20.25390625" style="207" customWidth="1"/>
    <col min="6" max="10" width="15.625" style="207" customWidth="1"/>
    <col min="11" max="11" width="15.625" style="250" customWidth="1"/>
    <col min="12" max="12" width="13.875" style="32" customWidth="1"/>
    <col min="13" max="13" width="15.50390625" style="27" customWidth="1"/>
    <col min="14" max="14" width="13.875" style="27" customWidth="1"/>
    <col min="15" max="15" width="19.375" style="33" customWidth="1"/>
    <col min="16" max="16" width="14.125" style="1" customWidth="1"/>
    <col min="17" max="17" width="14.00390625" style="1" customWidth="1"/>
    <col min="18" max="16384" width="9.00390625" style="1" customWidth="1"/>
  </cols>
  <sheetData>
    <row r="1" spans="1:19" s="7" customFormat="1" ht="15">
      <c r="A1" s="582" t="s">
        <v>169</v>
      </c>
      <c r="B1" s="583"/>
      <c r="C1" s="583"/>
      <c r="D1" s="583"/>
      <c r="E1" s="584"/>
      <c r="F1" s="584"/>
      <c r="G1" s="584"/>
      <c r="H1" s="584"/>
      <c r="I1" s="584"/>
      <c r="J1" s="585"/>
      <c r="K1" s="249"/>
      <c r="L1" s="23"/>
      <c r="M1" s="6"/>
      <c r="N1" s="6"/>
      <c r="O1" s="17"/>
      <c r="P1" s="6"/>
      <c r="Q1" s="6"/>
      <c r="R1" s="6"/>
      <c r="S1" s="6"/>
    </row>
    <row r="3" spans="1:2" ht="15">
      <c r="A3" s="4" t="s">
        <v>131</v>
      </c>
      <c r="B3" s="4"/>
    </row>
    <row r="4" spans="1:2" ht="15.75" thickBot="1">
      <c r="A4" s="4"/>
      <c r="B4" s="4"/>
    </row>
    <row r="5" spans="1:7" ht="15.75" thickBot="1">
      <c r="A5" s="24"/>
      <c r="B5" s="24"/>
      <c r="C5" s="106" t="s">
        <v>132</v>
      </c>
      <c r="D5" s="196">
        <f>'zał 1c-wycena'!D5</f>
        <v>0</v>
      </c>
      <c r="E5" s="208"/>
      <c r="F5" s="208" t="s">
        <v>133</v>
      </c>
      <c r="G5" s="176">
        <f>'zał 1c-wycena'!F5</f>
        <v>0</v>
      </c>
    </row>
    <row r="6" ht="15" thickBot="1"/>
    <row r="7" spans="1:13" s="27" customFormat="1" ht="99.75" customHeight="1">
      <c r="A7" s="509" t="s">
        <v>67</v>
      </c>
      <c r="B7" s="506" t="s">
        <v>66</v>
      </c>
      <c r="C7" s="536" t="s">
        <v>162</v>
      </c>
      <c r="D7" s="587" t="s">
        <v>135</v>
      </c>
      <c r="E7" s="550" t="s">
        <v>134</v>
      </c>
      <c r="F7" s="550" t="s">
        <v>99</v>
      </c>
      <c r="G7" s="587" t="s">
        <v>136</v>
      </c>
      <c r="H7" s="550" t="s">
        <v>144</v>
      </c>
      <c r="I7" s="550" t="s">
        <v>143</v>
      </c>
      <c r="J7" s="589" t="s">
        <v>137</v>
      </c>
      <c r="K7" s="251"/>
      <c r="M7" s="33"/>
    </row>
    <row r="8" spans="1:13" s="27" customFormat="1" ht="29.25" customHeight="1">
      <c r="A8" s="552"/>
      <c r="B8" s="507"/>
      <c r="C8" s="537"/>
      <c r="D8" s="591"/>
      <c r="E8" s="586"/>
      <c r="F8" s="586"/>
      <c r="G8" s="588"/>
      <c r="H8" s="586"/>
      <c r="I8" s="586"/>
      <c r="J8" s="590"/>
      <c r="K8" s="251"/>
      <c r="M8" s="33"/>
    </row>
    <row r="9" spans="1:13" s="50" customFormat="1" ht="29.25" customHeight="1" thickBot="1">
      <c r="A9" s="199"/>
      <c r="B9" s="200"/>
      <c r="C9" s="201"/>
      <c r="D9" s="205"/>
      <c r="E9" s="202"/>
      <c r="F9" s="202"/>
      <c r="G9" s="205" t="s">
        <v>153</v>
      </c>
      <c r="H9" s="205" t="s">
        <v>152</v>
      </c>
      <c r="I9" s="205" t="s">
        <v>154</v>
      </c>
      <c r="J9" s="210" t="s">
        <v>145</v>
      </c>
      <c r="K9" s="252"/>
      <c r="L9" s="48"/>
      <c r="M9" s="49"/>
    </row>
    <row r="10" spans="1:13" s="57" customFormat="1" ht="16.5" customHeight="1" thickBot="1">
      <c r="A10" s="53">
        <v>1</v>
      </c>
      <c r="B10" s="109">
        <f aca="true" t="shared" si="0" ref="B10:J10">A10+1</f>
        <v>2</v>
      </c>
      <c r="C10" s="63">
        <f t="shared" si="0"/>
        <v>3</v>
      </c>
      <c r="D10" s="96">
        <f t="shared" si="0"/>
        <v>4</v>
      </c>
      <c r="E10" s="95">
        <f t="shared" si="0"/>
        <v>5</v>
      </c>
      <c r="F10" s="95">
        <f t="shared" si="0"/>
        <v>6</v>
      </c>
      <c r="G10" s="96">
        <f t="shared" si="0"/>
        <v>7</v>
      </c>
      <c r="H10" s="95">
        <f t="shared" si="0"/>
        <v>8</v>
      </c>
      <c r="I10" s="95">
        <f t="shared" si="0"/>
        <v>9</v>
      </c>
      <c r="J10" s="178">
        <f t="shared" si="0"/>
        <v>10</v>
      </c>
      <c r="K10" s="253"/>
      <c r="L10" s="55"/>
      <c r="M10" s="56"/>
    </row>
    <row r="11" spans="1:15" ht="25.5" customHeight="1" thickBot="1">
      <c r="A11" s="512" t="s">
        <v>165</v>
      </c>
      <c r="B11" s="595"/>
      <c r="C11" s="595"/>
      <c r="D11" s="595"/>
      <c r="E11" s="596"/>
      <c r="F11" s="596"/>
      <c r="G11" s="596"/>
      <c r="H11" s="596"/>
      <c r="I11" s="596"/>
      <c r="J11" s="597"/>
      <c r="K11" s="254"/>
      <c r="L11" s="36"/>
      <c r="M11" s="33"/>
      <c r="N11" s="1"/>
      <c r="O11" s="1"/>
    </row>
    <row r="12" spans="1:15" ht="17.25" customHeight="1">
      <c r="A12" s="141">
        <v>1</v>
      </c>
      <c r="B12" s="269">
        <f>'zał 3a-odczynniki'!B12</f>
        <v>0</v>
      </c>
      <c r="C12" s="203" t="str">
        <f>'zał 3a-odczynniki'!C12</f>
        <v>FT 3</v>
      </c>
      <c r="D12" s="439">
        <f>'zał 1c-wycena'!D12</f>
        <v>0</v>
      </c>
      <c r="E12" s="216" t="e">
        <f>'zał 1c-wycena'!N12</f>
        <v>#DIV/0!</v>
      </c>
      <c r="F12" s="216" t="e">
        <f>'zał 3a-odczynniki'!V12</f>
        <v>#DIV/0!</v>
      </c>
      <c r="G12" s="219" t="e">
        <f>E12-F12</f>
        <v>#DIV/0!</v>
      </c>
      <c r="H12" s="216" t="e">
        <f>D12*E12</f>
        <v>#DIV/0!</v>
      </c>
      <c r="I12" s="216" t="e">
        <f>D12*F12</f>
        <v>#DIV/0!</v>
      </c>
      <c r="J12" s="256" t="e">
        <f>H12-I12</f>
        <v>#DIV/0!</v>
      </c>
      <c r="K12" s="251"/>
      <c r="L12" s="33"/>
      <c r="M12" s="33"/>
      <c r="N12" s="1"/>
      <c r="O12" s="1"/>
    </row>
    <row r="13" spans="1:15" ht="17.25" customHeight="1">
      <c r="A13" s="13">
        <f>A12+1</f>
        <v>2</v>
      </c>
      <c r="B13" s="266">
        <f>'zał 3a-odczynniki'!B13</f>
        <v>0</v>
      </c>
      <c r="C13" s="191" t="str">
        <f>'zał 3a-odczynniki'!C13</f>
        <v>FT 4</v>
      </c>
      <c r="D13" s="440">
        <f>'zał 1c-wycena'!D13</f>
        <v>0</v>
      </c>
      <c r="E13" s="217" t="e">
        <f>'zał 1c-wycena'!N13</f>
        <v>#DIV/0!</v>
      </c>
      <c r="F13" s="217" t="e">
        <f>'zał 3a-odczynniki'!V13</f>
        <v>#DIV/0!</v>
      </c>
      <c r="G13" s="219" t="e">
        <f aca="true" t="shared" si="1" ref="G13:G58">E13-F13</f>
        <v>#DIV/0!</v>
      </c>
      <c r="H13" s="217" t="e">
        <f aca="true" t="shared" si="2" ref="H13:H58">D13*E13</f>
        <v>#DIV/0!</v>
      </c>
      <c r="I13" s="217" t="e">
        <f aca="true" t="shared" si="3" ref="I13:I58">D13*F13</f>
        <v>#DIV/0!</v>
      </c>
      <c r="J13" s="256" t="e">
        <f aca="true" t="shared" si="4" ref="J13:J58">H13-I13</f>
        <v>#DIV/0!</v>
      </c>
      <c r="K13" s="251"/>
      <c r="L13" s="33"/>
      <c r="M13" s="33"/>
      <c r="N13" s="1"/>
      <c r="O13" s="1"/>
    </row>
    <row r="14" spans="1:15" ht="17.25" customHeight="1">
      <c r="A14" s="13">
        <f aca="true" t="shared" si="5" ref="A14:A58">A13+1</f>
        <v>3</v>
      </c>
      <c r="B14" s="266">
        <f>'zał 3a-odczynniki'!B14</f>
        <v>0</v>
      </c>
      <c r="C14" s="191" t="str">
        <f>'zał 3a-odczynniki'!C14</f>
        <v>TSH</v>
      </c>
      <c r="D14" s="440">
        <f>'zał 1c-wycena'!D14</f>
        <v>0</v>
      </c>
      <c r="E14" s="217" t="e">
        <f>'zał 1c-wycena'!N14</f>
        <v>#DIV/0!</v>
      </c>
      <c r="F14" s="217" t="e">
        <f>'zał 3a-odczynniki'!V14</f>
        <v>#DIV/0!</v>
      </c>
      <c r="G14" s="219" t="e">
        <f t="shared" si="1"/>
        <v>#DIV/0!</v>
      </c>
      <c r="H14" s="217" t="e">
        <f t="shared" si="2"/>
        <v>#DIV/0!</v>
      </c>
      <c r="I14" s="217" t="e">
        <f t="shared" si="3"/>
        <v>#DIV/0!</v>
      </c>
      <c r="J14" s="256" t="e">
        <f t="shared" si="4"/>
        <v>#DIV/0!</v>
      </c>
      <c r="K14" s="251"/>
      <c r="L14" s="33"/>
      <c r="M14" s="33"/>
      <c r="N14" s="1"/>
      <c r="O14" s="1"/>
    </row>
    <row r="15" spans="1:15" ht="17.25" customHeight="1">
      <c r="A15" s="13">
        <f t="shared" si="5"/>
        <v>4</v>
      </c>
      <c r="B15" s="266">
        <f>'zał 3a-odczynniki'!B15</f>
        <v>0</v>
      </c>
      <c r="C15" s="191" t="str">
        <f>'zał 3a-odczynniki'!C15</f>
        <v>Anty-TPO</v>
      </c>
      <c r="D15" s="441">
        <f>'zał 1c-wycena'!D15</f>
        <v>0</v>
      </c>
      <c r="E15" s="217" t="e">
        <f>'zał 1c-wycena'!N15</f>
        <v>#DIV/0!</v>
      </c>
      <c r="F15" s="217" t="e">
        <f>'zał 3a-odczynniki'!V15</f>
        <v>#DIV/0!</v>
      </c>
      <c r="G15" s="219" t="e">
        <f t="shared" si="1"/>
        <v>#DIV/0!</v>
      </c>
      <c r="H15" s="217" t="e">
        <f t="shared" si="2"/>
        <v>#DIV/0!</v>
      </c>
      <c r="I15" s="217" t="e">
        <f t="shared" si="3"/>
        <v>#DIV/0!</v>
      </c>
      <c r="J15" s="256" t="e">
        <f t="shared" si="4"/>
        <v>#DIV/0!</v>
      </c>
      <c r="K15" s="251"/>
      <c r="L15" s="33"/>
      <c r="M15" s="33"/>
      <c r="N15" s="1"/>
      <c r="O15" s="1"/>
    </row>
    <row r="16" spans="1:15" ht="17.25" customHeight="1">
      <c r="A16" s="13">
        <f t="shared" si="5"/>
        <v>5</v>
      </c>
      <c r="B16" s="266">
        <f>'zał 3a-odczynniki'!B16</f>
        <v>0</v>
      </c>
      <c r="C16" s="191" t="str">
        <f>'zał 3a-odczynniki'!C16</f>
        <v>Anty-TG</v>
      </c>
      <c r="D16" s="441">
        <f>'zał 1c-wycena'!D16</f>
        <v>0</v>
      </c>
      <c r="E16" s="217" t="e">
        <f>'zał 1c-wycena'!N16</f>
        <v>#DIV/0!</v>
      </c>
      <c r="F16" s="217" t="e">
        <f>'zał 3a-odczynniki'!V16</f>
        <v>#DIV/0!</v>
      </c>
      <c r="G16" s="219" t="e">
        <f t="shared" si="1"/>
        <v>#DIV/0!</v>
      </c>
      <c r="H16" s="217" t="e">
        <f t="shared" si="2"/>
        <v>#DIV/0!</v>
      </c>
      <c r="I16" s="217" t="e">
        <f t="shared" si="3"/>
        <v>#DIV/0!</v>
      </c>
      <c r="J16" s="256" t="e">
        <f t="shared" si="4"/>
        <v>#DIV/0!</v>
      </c>
      <c r="K16" s="251"/>
      <c r="L16" s="33"/>
      <c r="M16" s="33"/>
      <c r="N16" s="1"/>
      <c r="O16" s="1"/>
    </row>
    <row r="17" spans="1:15" ht="17.25" customHeight="1">
      <c r="A17" s="13">
        <f t="shared" si="5"/>
        <v>6</v>
      </c>
      <c r="B17" s="266">
        <f>'zał 3a-odczynniki'!B17</f>
        <v>0</v>
      </c>
      <c r="C17" s="191" t="str">
        <f>'zał 3a-odczynniki'!C17</f>
        <v>Parathormon</v>
      </c>
      <c r="D17" s="441">
        <f>'zał 1c-wycena'!D17</f>
        <v>0</v>
      </c>
      <c r="E17" s="217" t="e">
        <f>'zał 1c-wycena'!N17</f>
        <v>#DIV/0!</v>
      </c>
      <c r="F17" s="217" t="e">
        <f>'zał 3a-odczynniki'!V17</f>
        <v>#DIV/0!</v>
      </c>
      <c r="G17" s="219" t="e">
        <f t="shared" si="1"/>
        <v>#DIV/0!</v>
      </c>
      <c r="H17" s="217" t="e">
        <f t="shared" si="2"/>
        <v>#DIV/0!</v>
      </c>
      <c r="I17" s="217" t="e">
        <f t="shared" si="3"/>
        <v>#DIV/0!</v>
      </c>
      <c r="J17" s="256" t="e">
        <f t="shared" si="4"/>
        <v>#DIV/0!</v>
      </c>
      <c r="K17" s="251"/>
      <c r="L17" s="33"/>
      <c r="M17" s="33"/>
      <c r="N17" s="1"/>
      <c r="O17" s="1"/>
    </row>
    <row r="18" spans="1:15" ht="17.25" customHeight="1">
      <c r="A18" s="13">
        <f t="shared" si="5"/>
        <v>7</v>
      </c>
      <c r="B18" s="266">
        <f>'zał 3a-odczynniki'!B18</f>
        <v>0</v>
      </c>
      <c r="C18" s="191" t="str">
        <f>'zał 3a-odczynniki'!C18</f>
        <v>Kortyzol</v>
      </c>
      <c r="D18" s="441">
        <f>'zał 1c-wycena'!D18</f>
        <v>0</v>
      </c>
      <c r="E18" s="217" t="e">
        <f>'zał 1c-wycena'!N18</f>
        <v>#DIV/0!</v>
      </c>
      <c r="F18" s="217" t="e">
        <f>'zał 3a-odczynniki'!V18</f>
        <v>#DIV/0!</v>
      </c>
      <c r="G18" s="219" t="e">
        <f t="shared" si="1"/>
        <v>#DIV/0!</v>
      </c>
      <c r="H18" s="217" t="e">
        <f t="shared" si="2"/>
        <v>#DIV/0!</v>
      </c>
      <c r="I18" s="217" t="e">
        <f t="shared" si="3"/>
        <v>#DIV/0!</v>
      </c>
      <c r="J18" s="256" t="e">
        <f t="shared" si="4"/>
        <v>#DIV/0!</v>
      </c>
      <c r="K18" s="251"/>
      <c r="L18" s="33"/>
      <c r="M18" s="33"/>
      <c r="N18" s="1"/>
      <c r="O18" s="1"/>
    </row>
    <row r="19" spans="1:15" ht="17.25" customHeight="1">
      <c r="A19" s="13">
        <f t="shared" si="5"/>
        <v>8</v>
      </c>
      <c r="B19" s="266">
        <f>'zał 3a-odczynniki'!B19</f>
        <v>0</v>
      </c>
      <c r="C19" s="191" t="str">
        <f>'zał 3a-odczynniki'!C19</f>
        <v>Estradiol</v>
      </c>
      <c r="D19" s="441">
        <f>'zał 1c-wycena'!D19</f>
        <v>0</v>
      </c>
      <c r="E19" s="217" t="e">
        <f>'zał 1c-wycena'!N19</f>
        <v>#DIV/0!</v>
      </c>
      <c r="F19" s="217" t="e">
        <f>'zał 3a-odczynniki'!V19</f>
        <v>#DIV/0!</v>
      </c>
      <c r="G19" s="219" t="e">
        <f t="shared" si="1"/>
        <v>#DIV/0!</v>
      </c>
      <c r="H19" s="217" t="e">
        <f t="shared" si="2"/>
        <v>#DIV/0!</v>
      </c>
      <c r="I19" s="217" t="e">
        <f t="shared" si="3"/>
        <v>#DIV/0!</v>
      </c>
      <c r="J19" s="256" t="e">
        <f t="shared" si="4"/>
        <v>#DIV/0!</v>
      </c>
      <c r="K19" s="251"/>
      <c r="L19" s="33"/>
      <c r="M19" s="33"/>
      <c r="N19" s="1"/>
      <c r="O19" s="1"/>
    </row>
    <row r="20" spans="1:15" ht="17.25" customHeight="1">
      <c r="A20" s="13">
        <f t="shared" si="5"/>
        <v>9</v>
      </c>
      <c r="B20" s="266">
        <f>'zał 3a-odczynniki'!B20</f>
        <v>0</v>
      </c>
      <c r="C20" s="191" t="str">
        <f>'zał 3a-odczynniki'!C20</f>
        <v>Progesteron</v>
      </c>
      <c r="D20" s="441">
        <f>'zał 1c-wycena'!D20</f>
        <v>0</v>
      </c>
      <c r="E20" s="217" t="e">
        <f>'zał 1c-wycena'!N20</f>
        <v>#DIV/0!</v>
      </c>
      <c r="F20" s="217" t="e">
        <f>'zał 3a-odczynniki'!V20</f>
        <v>#DIV/0!</v>
      </c>
      <c r="G20" s="219" t="e">
        <f t="shared" si="1"/>
        <v>#DIV/0!</v>
      </c>
      <c r="H20" s="217" t="e">
        <f t="shared" si="2"/>
        <v>#DIV/0!</v>
      </c>
      <c r="I20" s="217" t="e">
        <f t="shared" si="3"/>
        <v>#DIV/0!</v>
      </c>
      <c r="J20" s="256" t="e">
        <f t="shared" si="4"/>
        <v>#DIV/0!</v>
      </c>
      <c r="K20" s="251"/>
      <c r="L20" s="33"/>
      <c r="M20" s="33"/>
      <c r="N20" s="1"/>
      <c r="O20" s="1"/>
    </row>
    <row r="21" spans="1:15" ht="17.25" customHeight="1">
      <c r="A21" s="13">
        <f t="shared" si="5"/>
        <v>10</v>
      </c>
      <c r="B21" s="266">
        <f>'zał 3a-odczynniki'!B21</f>
        <v>0</v>
      </c>
      <c r="C21" s="191" t="str">
        <f>'zał 3a-odczynniki'!C21</f>
        <v>Testosteron</v>
      </c>
      <c r="D21" s="441">
        <f>'zał 1c-wycena'!D21</f>
        <v>0</v>
      </c>
      <c r="E21" s="217" t="e">
        <f>'zał 1c-wycena'!N21</f>
        <v>#DIV/0!</v>
      </c>
      <c r="F21" s="217" t="e">
        <f>'zał 3a-odczynniki'!V21</f>
        <v>#DIV/0!</v>
      </c>
      <c r="G21" s="219" t="e">
        <f t="shared" si="1"/>
        <v>#DIV/0!</v>
      </c>
      <c r="H21" s="217" t="e">
        <f t="shared" si="2"/>
        <v>#DIV/0!</v>
      </c>
      <c r="I21" s="217" t="e">
        <f t="shared" si="3"/>
        <v>#DIV/0!</v>
      </c>
      <c r="J21" s="256" t="e">
        <f t="shared" si="4"/>
        <v>#DIV/0!</v>
      </c>
      <c r="K21" s="251"/>
      <c r="L21" s="33"/>
      <c r="M21" s="33"/>
      <c r="N21" s="1"/>
      <c r="O21" s="1"/>
    </row>
    <row r="22" spans="1:15" ht="17.25" customHeight="1">
      <c r="A22" s="13">
        <f t="shared" si="5"/>
        <v>11</v>
      </c>
      <c r="B22" s="266">
        <f>'zał 3a-odczynniki'!B22</f>
        <v>0</v>
      </c>
      <c r="C22" s="191" t="str">
        <f>'zał 3a-odczynniki'!C22</f>
        <v>DHEA-S</v>
      </c>
      <c r="D22" s="441">
        <f>'zał 1c-wycena'!D22</f>
        <v>0</v>
      </c>
      <c r="E22" s="217" t="e">
        <f>'zał 1c-wycena'!N22</f>
        <v>#DIV/0!</v>
      </c>
      <c r="F22" s="217" t="e">
        <f>'zał 3a-odczynniki'!V22</f>
        <v>#DIV/0!</v>
      </c>
      <c r="G22" s="219" t="e">
        <f t="shared" si="1"/>
        <v>#DIV/0!</v>
      </c>
      <c r="H22" s="217" t="e">
        <f t="shared" si="2"/>
        <v>#DIV/0!</v>
      </c>
      <c r="I22" s="217" t="e">
        <f t="shared" si="3"/>
        <v>#DIV/0!</v>
      </c>
      <c r="J22" s="256" t="e">
        <f t="shared" si="4"/>
        <v>#DIV/0!</v>
      </c>
      <c r="K22" s="251"/>
      <c r="L22" s="33"/>
      <c r="M22" s="33"/>
      <c r="N22" s="1"/>
      <c r="O22" s="1"/>
    </row>
    <row r="23" spans="1:15" ht="17.25" customHeight="1">
      <c r="A23" s="13">
        <f t="shared" si="5"/>
        <v>12</v>
      </c>
      <c r="B23" s="266">
        <f>'zał 3a-odczynniki'!B23</f>
        <v>0</v>
      </c>
      <c r="C23" s="191" t="str">
        <f>'zał 3a-odczynniki'!C23</f>
        <v>LH</v>
      </c>
      <c r="D23" s="441">
        <f>'zał 1c-wycena'!D23</f>
        <v>0</v>
      </c>
      <c r="E23" s="217" t="e">
        <f>'zał 1c-wycena'!N23</f>
        <v>#DIV/0!</v>
      </c>
      <c r="F23" s="217" t="e">
        <f>'zał 3a-odczynniki'!V23</f>
        <v>#DIV/0!</v>
      </c>
      <c r="G23" s="219" t="e">
        <f t="shared" si="1"/>
        <v>#DIV/0!</v>
      </c>
      <c r="H23" s="217" t="e">
        <f t="shared" si="2"/>
        <v>#DIV/0!</v>
      </c>
      <c r="I23" s="217" t="e">
        <f t="shared" si="3"/>
        <v>#DIV/0!</v>
      </c>
      <c r="J23" s="256" t="e">
        <f t="shared" si="4"/>
        <v>#DIV/0!</v>
      </c>
      <c r="K23" s="251"/>
      <c r="L23" s="33"/>
      <c r="M23" s="33"/>
      <c r="N23" s="1"/>
      <c r="O23" s="1"/>
    </row>
    <row r="24" spans="1:15" ht="17.25" customHeight="1">
      <c r="A24" s="13">
        <f t="shared" si="5"/>
        <v>13</v>
      </c>
      <c r="B24" s="266">
        <f>'zał 3a-odczynniki'!B24</f>
        <v>0</v>
      </c>
      <c r="C24" s="191" t="str">
        <f>'zał 3a-odczynniki'!C24</f>
        <v>FSH</v>
      </c>
      <c r="D24" s="440">
        <f>'zał 1c-wycena'!D24</f>
        <v>0</v>
      </c>
      <c r="E24" s="217" t="e">
        <f>'zał 1c-wycena'!N24</f>
        <v>#DIV/0!</v>
      </c>
      <c r="F24" s="217" t="e">
        <f>'zał 3a-odczynniki'!V24</f>
        <v>#DIV/0!</v>
      </c>
      <c r="G24" s="219" t="e">
        <f t="shared" si="1"/>
        <v>#DIV/0!</v>
      </c>
      <c r="H24" s="217" t="e">
        <f t="shared" si="2"/>
        <v>#DIV/0!</v>
      </c>
      <c r="I24" s="217" t="e">
        <f t="shared" si="3"/>
        <v>#DIV/0!</v>
      </c>
      <c r="J24" s="256" t="e">
        <f t="shared" si="4"/>
        <v>#DIV/0!</v>
      </c>
      <c r="K24" s="251"/>
      <c r="L24" s="33"/>
      <c r="M24" s="33"/>
      <c r="N24" s="1"/>
      <c r="O24" s="1"/>
    </row>
    <row r="25" spans="1:15" ht="17.25" customHeight="1">
      <c r="A25" s="13">
        <f t="shared" si="5"/>
        <v>14</v>
      </c>
      <c r="B25" s="266">
        <f>'zał 3a-odczynniki'!B25</f>
        <v>0</v>
      </c>
      <c r="C25" s="191" t="str">
        <f>'zał 3a-odczynniki'!C25</f>
        <v>Prolaktyna</v>
      </c>
      <c r="D25" s="441">
        <f>'zał 1c-wycena'!D25</f>
        <v>0</v>
      </c>
      <c r="E25" s="217" t="e">
        <f>'zał 1c-wycena'!N25</f>
        <v>#DIV/0!</v>
      </c>
      <c r="F25" s="217" t="e">
        <f>'zał 3a-odczynniki'!V25</f>
        <v>#DIV/0!</v>
      </c>
      <c r="G25" s="219" t="e">
        <f t="shared" si="1"/>
        <v>#DIV/0!</v>
      </c>
      <c r="H25" s="217" t="e">
        <f t="shared" si="2"/>
        <v>#DIV/0!</v>
      </c>
      <c r="I25" s="217" t="e">
        <f t="shared" si="3"/>
        <v>#DIV/0!</v>
      </c>
      <c r="J25" s="256" t="e">
        <f t="shared" si="4"/>
        <v>#DIV/0!</v>
      </c>
      <c r="K25" s="251"/>
      <c r="L25" s="33"/>
      <c r="M25" s="33"/>
      <c r="N25" s="1"/>
      <c r="O25" s="1"/>
    </row>
    <row r="26" spans="1:15" ht="17.25" customHeight="1">
      <c r="A26" s="13">
        <f t="shared" si="5"/>
        <v>15</v>
      </c>
      <c r="B26" s="266">
        <f>'zał 3a-odczynniki'!B26</f>
        <v>0</v>
      </c>
      <c r="C26" s="191" t="str">
        <f>'zał 3a-odczynniki'!C26</f>
        <v>Beta-HCG</v>
      </c>
      <c r="D26" s="441">
        <f>'zał 1c-wycena'!D26</f>
        <v>0</v>
      </c>
      <c r="E26" s="217" t="e">
        <f>'zał 1c-wycena'!N26</f>
        <v>#DIV/0!</v>
      </c>
      <c r="F26" s="217" t="e">
        <f>'zał 3a-odczynniki'!V26</f>
        <v>#DIV/0!</v>
      </c>
      <c r="G26" s="219" t="e">
        <f t="shared" si="1"/>
        <v>#DIV/0!</v>
      </c>
      <c r="H26" s="217" t="e">
        <f t="shared" si="2"/>
        <v>#DIV/0!</v>
      </c>
      <c r="I26" s="217" t="e">
        <f t="shared" si="3"/>
        <v>#DIV/0!</v>
      </c>
      <c r="J26" s="256" t="e">
        <f t="shared" si="4"/>
        <v>#DIV/0!</v>
      </c>
      <c r="K26" s="251"/>
      <c r="L26" s="33"/>
      <c r="M26" s="33"/>
      <c r="N26" s="1"/>
      <c r="O26" s="1"/>
    </row>
    <row r="27" spans="1:15" ht="17.25" customHeight="1">
      <c r="A27" s="13">
        <f t="shared" si="5"/>
        <v>16</v>
      </c>
      <c r="B27" s="266">
        <f>'zał 3a-odczynniki'!B27</f>
        <v>0</v>
      </c>
      <c r="C27" s="191" t="str">
        <f>'zał 3a-odczynniki'!C27</f>
        <v>AMH</v>
      </c>
      <c r="D27" s="441">
        <f>'zał 1c-wycena'!D27</f>
        <v>0</v>
      </c>
      <c r="E27" s="217" t="e">
        <f>'zał 1c-wycena'!N27</f>
        <v>#DIV/0!</v>
      </c>
      <c r="F27" s="217" t="e">
        <f>'zał 3a-odczynniki'!V27</f>
        <v>#DIV/0!</v>
      </c>
      <c r="G27" s="219" t="e">
        <f t="shared" si="1"/>
        <v>#DIV/0!</v>
      </c>
      <c r="H27" s="217" t="e">
        <f t="shared" si="2"/>
        <v>#DIV/0!</v>
      </c>
      <c r="I27" s="217" t="e">
        <f t="shared" si="3"/>
        <v>#DIV/0!</v>
      </c>
      <c r="J27" s="256" t="e">
        <f t="shared" si="4"/>
        <v>#DIV/0!</v>
      </c>
      <c r="K27" s="251"/>
      <c r="L27" s="33"/>
      <c r="M27" s="33"/>
      <c r="N27" s="1"/>
      <c r="O27" s="1"/>
    </row>
    <row r="28" spans="1:15" ht="17.25" customHeight="1">
      <c r="A28" s="13">
        <f t="shared" si="5"/>
        <v>17</v>
      </c>
      <c r="B28" s="266">
        <f>'zał 3a-odczynniki'!B28</f>
        <v>0</v>
      </c>
      <c r="C28" s="191" t="str">
        <f>'zał 3a-odczynniki'!C28</f>
        <v>PSA</v>
      </c>
      <c r="D28" s="441">
        <f>'zał 1c-wycena'!D28</f>
        <v>0</v>
      </c>
      <c r="E28" s="217" t="e">
        <f>'zał 1c-wycena'!N28</f>
        <v>#DIV/0!</v>
      </c>
      <c r="F28" s="217" t="e">
        <f>'zał 3a-odczynniki'!V28</f>
        <v>#DIV/0!</v>
      </c>
      <c r="G28" s="219" t="e">
        <f t="shared" si="1"/>
        <v>#DIV/0!</v>
      </c>
      <c r="H28" s="217" t="e">
        <f t="shared" si="2"/>
        <v>#DIV/0!</v>
      </c>
      <c r="I28" s="217" t="e">
        <f t="shared" si="3"/>
        <v>#DIV/0!</v>
      </c>
      <c r="J28" s="256" t="e">
        <f t="shared" si="4"/>
        <v>#DIV/0!</v>
      </c>
      <c r="K28" s="251"/>
      <c r="L28" s="33"/>
      <c r="M28" s="33"/>
      <c r="N28" s="1"/>
      <c r="O28" s="1"/>
    </row>
    <row r="29" spans="1:15" ht="17.25" customHeight="1">
      <c r="A29" s="13">
        <f t="shared" si="5"/>
        <v>18</v>
      </c>
      <c r="B29" s="266">
        <f>'zał 3a-odczynniki'!B29</f>
        <v>0</v>
      </c>
      <c r="C29" s="191" t="str">
        <f>'zał 3a-odczynniki'!C29</f>
        <v>wolny PSA</v>
      </c>
      <c r="D29" s="441">
        <f>'zał 1c-wycena'!D29</f>
        <v>0</v>
      </c>
      <c r="E29" s="217" t="e">
        <f>'zał 1c-wycena'!N29</f>
        <v>#DIV/0!</v>
      </c>
      <c r="F29" s="217" t="e">
        <f>'zał 3a-odczynniki'!V29</f>
        <v>#DIV/0!</v>
      </c>
      <c r="G29" s="219" t="e">
        <f t="shared" si="1"/>
        <v>#DIV/0!</v>
      </c>
      <c r="H29" s="217" t="e">
        <f t="shared" si="2"/>
        <v>#DIV/0!</v>
      </c>
      <c r="I29" s="217" t="e">
        <f t="shared" si="3"/>
        <v>#DIV/0!</v>
      </c>
      <c r="J29" s="256" t="e">
        <f t="shared" si="4"/>
        <v>#DIV/0!</v>
      </c>
      <c r="K29" s="251"/>
      <c r="L29" s="33"/>
      <c r="M29" s="33"/>
      <c r="N29" s="1"/>
      <c r="O29" s="1"/>
    </row>
    <row r="30" spans="1:15" ht="17.25" customHeight="1">
      <c r="A30" s="13">
        <f t="shared" si="5"/>
        <v>19</v>
      </c>
      <c r="B30" s="266">
        <f>'zał 3a-odczynniki'!B30</f>
        <v>0</v>
      </c>
      <c r="C30" s="191" t="str">
        <f>'zał 3a-odczynniki'!C30</f>
        <v>CEA</v>
      </c>
      <c r="D30" s="441">
        <f>'zał 1c-wycena'!D30</f>
        <v>0</v>
      </c>
      <c r="E30" s="217" t="e">
        <f>'zał 1c-wycena'!N30</f>
        <v>#DIV/0!</v>
      </c>
      <c r="F30" s="217" t="e">
        <f>'zał 3a-odczynniki'!V30</f>
        <v>#DIV/0!</v>
      </c>
      <c r="G30" s="219" t="e">
        <f t="shared" si="1"/>
        <v>#DIV/0!</v>
      </c>
      <c r="H30" s="217" t="e">
        <f t="shared" si="2"/>
        <v>#DIV/0!</v>
      </c>
      <c r="I30" s="217" t="e">
        <f t="shared" si="3"/>
        <v>#DIV/0!</v>
      </c>
      <c r="J30" s="256" t="e">
        <f t="shared" si="4"/>
        <v>#DIV/0!</v>
      </c>
      <c r="K30" s="251"/>
      <c r="L30" s="33"/>
      <c r="M30" s="33"/>
      <c r="N30" s="1"/>
      <c r="O30" s="1"/>
    </row>
    <row r="31" spans="1:15" ht="17.25" customHeight="1">
      <c r="A31" s="13">
        <f t="shared" si="5"/>
        <v>20</v>
      </c>
      <c r="B31" s="266">
        <f>'zał 3a-odczynniki'!B31</f>
        <v>0</v>
      </c>
      <c r="C31" s="191" t="str">
        <f>'zał 3a-odczynniki'!C31</f>
        <v>AFP</v>
      </c>
      <c r="D31" s="441">
        <f>'zał 1c-wycena'!D31</f>
        <v>0</v>
      </c>
      <c r="E31" s="217" t="e">
        <f>'zał 1c-wycena'!N31</f>
        <v>#DIV/0!</v>
      </c>
      <c r="F31" s="217" t="e">
        <f>'zał 3a-odczynniki'!V31</f>
        <v>#DIV/0!</v>
      </c>
      <c r="G31" s="219" t="e">
        <f t="shared" si="1"/>
        <v>#DIV/0!</v>
      </c>
      <c r="H31" s="217" t="e">
        <f t="shared" si="2"/>
        <v>#DIV/0!</v>
      </c>
      <c r="I31" s="217" t="e">
        <f t="shared" si="3"/>
        <v>#DIV/0!</v>
      </c>
      <c r="J31" s="256" t="e">
        <f t="shared" si="4"/>
        <v>#DIV/0!</v>
      </c>
      <c r="K31" s="251"/>
      <c r="L31" s="33"/>
      <c r="M31" s="33"/>
      <c r="N31" s="1"/>
      <c r="O31" s="1"/>
    </row>
    <row r="32" spans="1:15" ht="17.25" customHeight="1">
      <c r="A32" s="13">
        <f t="shared" si="5"/>
        <v>21</v>
      </c>
      <c r="B32" s="266">
        <f>'zał 3a-odczynniki'!B32</f>
        <v>0</v>
      </c>
      <c r="C32" s="191" t="str">
        <f>'zał 3a-odczynniki'!C32</f>
        <v>CA 15-3</v>
      </c>
      <c r="D32" s="441">
        <f>'zał 1c-wycena'!D32</f>
        <v>0</v>
      </c>
      <c r="E32" s="217" t="e">
        <f>'zał 1c-wycena'!N32</f>
        <v>#DIV/0!</v>
      </c>
      <c r="F32" s="217" t="e">
        <f>'zał 3a-odczynniki'!V32</f>
        <v>#DIV/0!</v>
      </c>
      <c r="G32" s="219" t="e">
        <f t="shared" si="1"/>
        <v>#DIV/0!</v>
      </c>
      <c r="H32" s="217" t="e">
        <f t="shared" si="2"/>
        <v>#DIV/0!</v>
      </c>
      <c r="I32" s="217" t="e">
        <f t="shared" si="3"/>
        <v>#DIV/0!</v>
      </c>
      <c r="J32" s="256" t="e">
        <f t="shared" si="4"/>
        <v>#DIV/0!</v>
      </c>
      <c r="K32" s="251"/>
      <c r="L32" s="33"/>
      <c r="M32" s="33"/>
      <c r="N32" s="1"/>
      <c r="O32" s="1"/>
    </row>
    <row r="33" spans="1:15" ht="17.25" customHeight="1">
      <c r="A33" s="13">
        <f t="shared" si="5"/>
        <v>22</v>
      </c>
      <c r="B33" s="266">
        <f>'zał 3a-odczynniki'!B33</f>
        <v>0</v>
      </c>
      <c r="C33" s="191" t="str">
        <f>'zał 3a-odczynniki'!C33</f>
        <v>CA 19-9</v>
      </c>
      <c r="D33" s="441">
        <f>'zał 1c-wycena'!D33</f>
        <v>0</v>
      </c>
      <c r="E33" s="217" t="e">
        <f>'zał 1c-wycena'!N33</f>
        <v>#DIV/0!</v>
      </c>
      <c r="F33" s="217" t="e">
        <f>'zał 3a-odczynniki'!V33</f>
        <v>#DIV/0!</v>
      </c>
      <c r="G33" s="219" t="e">
        <f t="shared" si="1"/>
        <v>#DIV/0!</v>
      </c>
      <c r="H33" s="217" t="e">
        <f t="shared" si="2"/>
        <v>#DIV/0!</v>
      </c>
      <c r="I33" s="217" t="e">
        <f t="shared" si="3"/>
        <v>#DIV/0!</v>
      </c>
      <c r="J33" s="256" t="e">
        <f t="shared" si="4"/>
        <v>#DIV/0!</v>
      </c>
      <c r="K33" s="251"/>
      <c r="L33" s="33"/>
      <c r="M33" s="33"/>
      <c r="N33" s="1"/>
      <c r="O33" s="1"/>
    </row>
    <row r="34" spans="1:15" ht="17.25" customHeight="1">
      <c r="A34" s="13">
        <f t="shared" si="5"/>
        <v>23</v>
      </c>
      <c r="B34" s="266">
        <f>'zał 3a-odczynniki'!B34</f>
        <v>0</v>
      </c>
      <c r="C34" s="191" t="str">
        <f>'zał 3a-odczynniki'!C34</f>
        <v>CA 125</v>
      </c>
      <c r="D34" s="441">
        <f>'zał 1c-wycena'!D34</f>
        <v>0</v>
      </c>
      <c r="E34" s="217" t="e">
        <f>'zał 1c-wycena'!N34</f>
        <v>#DIV/0!</v>
      </c>
      <c r="F34" s="217" t="e">
        <f>'zał 3a-odczynniki'!V34</f>
        <v>#DIV/0!</v>
      </c>
      <c r="G34" s="219" t="e">
        <f t="shared" si="1"/>
        <v>#DIV/0!</v>
      </c>
      <c r="H34" s="217" t="e">
        <f t="shared" si="2"/>
        <v>#DIV/0!</v>
      </c>
      <c r="I34" s="217" t="e">
        <f t="shared" si="3"/>
        <v>#DIV/0!</v>
      </c>
      <c r="J34" s="256" t="e">
        <f t="shared" si="4"/>
        <v>#DIV/0!</v>
      </c>
      <c r="K34" s="251"/>
      <c r="L34" s="33"/>
      <c r="M34" s="33"/>
      <c r="N34" s="1"/>
      <c r="O34" s="1"/>
    </row>
    <row r="35" spans="1:15" ht="17.25" customHeight="1">
      <c r="A35" s="13">
        <f t="shared" si="5"/>
        <v>24</v>
      </c>
      <c r="B35" s="266">
        <f>'zał 3a-odczynniki'!B35</f>
        <v>0</v>
      </c>
      <c r="C35" s="191" t="str">
        <f>'zał 3a-odczynniki'!C35</f>
        <v>Cyfra 21-1</v>
      </c>
      <c r="D35" s="441">
        <f>'zał 1c-wycena'!D35</f>
        <v>0</v>
      </c>
      <c r="E35" s="217" t="e">
        <f>'zał 1c-wycena'!N35</f>
        <v>#DIV/0!</v>
      </c>
      <c r="F35" s="217" t="e">
        <f>'zał 3a-odczynniki'!V35</f>
        <v>#DIV/0!</v>
      </c>
      <c r="G35" s="219" t="e">
        <f t="shared" si="1"/>
        <v>#DIV/0!</v>
      </c>
      <c r="H35" s="217" t="e">
        <f t="shared" si="2"/>
        <v>#DIV/0!</v>
      </c>
      <c r="I35" s="217" t="e">
        <f t="shared" si="3"/>
        <v>#DIV/0!</v>
      </c>
      <c r="J35" s="256" t="e">
        <f t="shared" si="4"/>
        <v>#DIV/0!</v>
      </c>
      <c r="K35" s="251"/>
      <c r="L35" s="33"/>
      <c r="M35" s="33"/>
      <c r="N35" s="1"/>
      <c r="O35" s="1"/>
    </row>
    <row r="36" spans="1:15" ht="17.25" customHeight="1">
      <c r="A36" s="13">
        <f t="shared" si="5"/>
        <v>25</v>
      </c>
      <c r="B36" s="266">
        <f>'zał 3a-odczynniki'!B36</f>
        <v>0</v>
      </c>
      <c r="C36" s="191" t="str">
        <f>'zał 3a-odczynniki'!C36</f>
        <v>HE 4</v>
      </c>
      <c r="D36" s="440">
        <f>'zał 1c-wycena'!D36</f>
        <v>0</v>
      </c>
      <c r="E36" s="217" t="e">
        <f>'zał 1c-wycena'!N36</f>
        <v>#DIV/0!</v>
      </c>
      <c r="F36" s="217" t="e">
        <f>'zał 3a-odczynniki'!V36</f>
        <v>#DIV/0!</v>
      </c>
      <c r="G36" s="219" t="e">
        <f t="shared" si="1"/>
        <v>#DIV/0!</v>
      </c>
      <c r="H36" s="217" t="e">
        <f t="shared" si="2"/>
        <v>#DIV/0!</v>
      </c>
      <c r="I36" s="217" t="e">
        <f t="shared" si="3"/>
        <v>#DIV/0!</v>
      </c>
      <c r="J36" s="256" t="e">
        <f t="shared" si="4"/>
        <v>#DIV/0!</v>
      </c>
      <c r="K36" s="251"/>
      <c r="L36" s="33"/>
      <c r="M36" s="33"/>
      <c r="N36" s="1"/>
      <c r="O36" s="1"/>
    </row>
    <row r="37" spans="1:15" ht="17.25" customHeight="1">
      <c r="A37" s="13">
        <f t="shared" si="5"/>
        <v>26</v>
      </c>
      <c r="B37" s="266">
        <f>'zał 3a-odczynniki'!B37</f>
        <v>0</v>
      </c>
      <c r="C37" s="191" t="str">
        <f>'zał 3a-odczynniki'!C37</f>
        <v>Ferrytyna</v>
      </c>
      <c r="D37" s="441">
        <f>'zał 1c-wycena'!D37</f>
        <v>0</v>
      </c>
      <c r="E37" s="217" t="e">
        <f>'zał 1c-wycena'!N37</f>
        <v>#DIV/0!</v>
      </c>
      <c r="F37" s="217" t="e">
        <f>'zał 3a-odczynniki'!V37</f>
        <v>#DIV/0!</v>
      </c>
      <c r="G37" s="219" t="e">
        <f t="shared" si="1"/>
        <v>#DIV/0!</v>
      </c>
      <c r="H37" s="217" t="e">
        <f t="shared" si="2"/>
        <v>#DIV/0!</v>
      </c>
      <c r="I37" s="217" t="e">
        <f t="shared" si="3"/>
        <v>#DIV/0!</v>
      </c>
      <c r="J37" s="256" t="e">
        <f t="shared" si="4"/>
        <v>#DIV/0!</v>
      </c>
      <c r="K37" s="251"/>
      <c r="L37" s="33"/>
      <c r="M37" s="33"/>
      <c r="N37" s="1"/>
      <c r="O37" s="1"/>
    </row>
    <row r="38" spans="1:15" ht="17.25" customHeight="1">
      <c r="A38" s="13">
        <f t="shared" si="5"/>
        <v>27</v>
      </c>
      <c r="B38" s="266">
        <f>'zał 3a-odczynniki'!B38</f>
        <v>0</v>
      </c>
      <c r="C38" s="191" t="str">
        <f>'zał 3a-odczynniki'!C38</f>
        <v>Witamina B 12</v>
      </c>
      <c r="D38" s="441">
        <f>'zał 1c-wycena'!D38</f>
        <v>0</v>
      </c>
      <c r="E38" s="217" t="e">
        <f>'zał 1c-wycena'!N38</f>
        <v>#DIV/0!</v>
      </c>
      <c r="F38" s="217" t="e">
        <f>'zał 3a-odczynniki'!V38</f>
        <v>#DIV/0!</v>
      </c>
      <c r="G38" s="219" t="e">
        <f t="shared" si="1"/>
        <v>#DIV/0!</v>
      </c>
      <c r="H38" s="217" t="e">
        <f t="shared" si="2"/>
        <v>#DIV/0!</v>
      </c>
      <c r="I38" s="217" t="e">
        <f t="shared" si="3"/>
        <v>#DIV/0!</v>
      </c>
      <c r="J38" s="256" t="e">
        <f t="shared" si="4"/>
        <v>#DIV/0!</v>
      </c>
      <c r="K38" s="251"/>
      <c r="L38" s="33"/>
      <c r="M38" s="33"/>
      <c r="N38" s="1"/>
      <c r="O38" s="1"/>
    </row>
    <row r="39" spans="1:15" ht="17.25" customHeight="1">
      <c r="A39" s="13">
        <f t="shared" si="5"/>
        <v>28</v>
      </c>
      <c r="B39" s="266">
        <f>'zał 3a-odczynniki'!B39</f>
        <v>0</v>
      </c>
      <c r="C39" s="191" t="str">
        <f>'zał 3a-odczynniki'!C39</f>
        <v>Witamina D </v>
      </c>
      <c r="D39" s="441">
        <f>'zał 1c-wycena'!D39</f>
        <v>0</v>
      </c>
      <c r="E39" s="217" t="e">
        <f>'zał 1c-wycena'!N39</f>
        <v>#DIV/0!</v>
      </c>
      <c r="F39" s="217" t="e">
        <f>'zał 3a-odczynniki'!V39</f>
        <v>#DIV/0!</v>
      </c>
      <c r="G39" s="219" t="e">
        <f t="shared" si="1"/>
        <v>#DIV/0!</v>
      </c>
      <c r="H39" s="217" t="e">
        <f t="shared" si="2"/>
        <v>#DIV/0!</v>
      </c>
      <c r="I39" s="217" t="e">
        <f t="shared" si="3"/>
        <v>#DIV/0!</v>
      </c>
      <c r="J39" s="256" t="e">
        <f t="shared" si="4"/>
        <v>#DIV/0!</v>
      </c>
      <c r="K39" s="251"/>
      <c r="L39" s="33"/>
      <c r="M39" s="33"/>
      <c r="N39" s="1"/>
      <c r="O39" s="1"/>
    </row>
    <row r="40" spans="1:15" ht="17.25" customHeight="1">
      <c r="A40" s="13">
        <f t="shared" si="5"/>
        <v>29</v>
      </c>
      <c r="B40" s="266">
        <f>'zał 3a-odczynniki'!B40</f>
        <v>0</v>
      </c>
      <c r="C40" s="191" t="str">
        <f>'zał 3a-odczynniki'!C40</f>
        <v>C-Peptyd</v>
      </c>
      <c r="D40" s="441">
        <f>'zał 1c-wycena'!D40</f>
        <v>0</v>
      </c>
      <c r="E40" s="217" t="e">
        <f>'zał 1c-wycena'!N40</f>
        <v>#DIV/0!</v>
      </c>
      <c r="F40" s="217" t="e">
        <f>'zał 3a-odczynniki'!V40</f>
        <v>#DIV/0!</v>
      </c>
      <c r="G40" s="219" t="e">
        <f t="shared" si="1"/>
        <v>#DIV/0!</v>
      </c>
      <c r="H40" s="217" t="e">
        <f t="shared" si="2"/>
        <v>#DIV/0!</v>
      </c>
      <c r="I40" s="217" t="e">
        <f t="shared" si="3"/>
        <v>#DIV/0!</v>
      </c>
      <c r="J40" s="256" t="e">
        <f t="shared" si="4"/>
        <v>#DIV/0!</v>
      </c>
      <c r="K40" s="251"/>
      <c r="L40" s="33"/>
      <c r="M40" s="33"/>
      <c r="N40" s="1"/>
      <c r="O40" s="1"/>
    </row>
    <row r="41" spans="1:15" ht="17.25" customHeight="1">
      <c r="A41" s="13">
        <f t="shared" si="5"/>
        <v>30</v>
      </c>
      <c r="B41" s="266">
        <f>'zał 3a-odczynniki'!B41</f>
        <v>0</v>
      </c>
      <c r="C41" s="191" t="str">
        <f>'zał 3a-odczynniki'!C41</f>
        <v>Insulina</v>
      </c>
      <c r="D41" s="441">
        <f>'zał 1c-wycena'!D41</f>
        <v>0</v>
      </c>
      <c r="E41" s="217" t="e">
        <f>'zał 1c-wycena'!N41</f>
        <v>#DIV/0!</v>
      </c>
      <c r="F41" s="217" t="e">
        <f>'zał 3a-odczynniki'!V41</f>
        <v>#DIV/0!</v>
      </c>
      <c r="G41" s="219" t="e">
        <f t="shared" si="1"/>
        <v>#DIV/0!</v>
      </c>
      <c r="H41" s="217" t="e">
        <f t="shared" si="2"/>
        <v>#DIV/0!</v>
      </c>
      <c r="I41" s="217" t="e">
        <f t="shared" si="3"/>
        <v>#DIV/0!</v>
      </c>
      <c r="J41" s="256" t="e">
        <f t="shared" si="4"/>
        <v>#DIV/0!</v>
      </c>
      <c r="K41" s="251"/>
      <c r="L41" s="33"/>
      <c r="M41" s="33"/>
      <c r="N41" s="1"/>
      <c r="O41" s="1"/>
    </row>
    <row r="42" spans="1:15" ht="17.25" customHeight="1">
      <c r="A42" s="13">
        <f t="shared" si="5"/>
        <v>31</v>
      </c>
      <c r="B42" s="266">
        <f>'zał 3a-odczynniki'!B42</f>
        <v>0</v>
      </c>
      <c r="C42" s="191" t="str">
        <f>'zał 3a-odczynniki'!C42</f>
        <v>Troponina T (metoda wysokoczuła)</v>
      </c>
      <c r="D42" s="441">
        <f>'zał 1c-wycena'!D42</f>
        <v>0</v>
      </c>
      <c r="E42" s="217" t="e">
        <f>'zał 1c-wycena'!N42</f>
        <v>#DIV/0!</v>
      </c>
      <c r="F42" s="217" t="e">
        <f>'zał 3a-odczynniki'!V42</f>
        <v>#DIV/0!</v>
      </c>
      <c r="G42" s="219" t="e">
        <f t="shared" si="1"/>
        <v>#DIV/0!</v>
      </c>
      <c r="H42" s="217" t="e">
        <f t="shared" si="2"/>
        <v>#DIV/0!</v>
      </c>
      <c r="I42" s="217" t="e">
        <f t="shared" si="3"/>
        <v>#DIV/0!</v>
      </c>
      <c r="J42" s="256" t="e">
        <f t="shared" si="4"/>
        <v>#DIV/0!</v>
      </c>
      <c r="K42" s="251"/>
      <c r="L42" s="33"/>
      <c r="M42" s="33"/>
      <c r="N42" s="1"/>
      <c r="O42" s="1"/>
    </row>
    <row r="43" spans="1:15" ht="17.25" customHeight="1">
      <c r="A43" s="13">
        <f t="shared" si="5"/>
        <v>32</v>
      </c>
      <c r="B43" s="266">
        <f>'zał 3a-odczynniki'!B43</f>
        <v>0</v>
      </c>
      <c r="C43" s="191" t="str">
        <f>'zał 3a-odczynniki'!C43</f>
        <v>NT-ProBNP</v>
      </c>
      <c r="D43" s="441">
        <f>'zał 1c-wycena'!D43</f>
        <v>0</v>
      </c>
      <c r="E43" s="217" t="e">
        <f>'zał 1c-wycena'!N43</f>
        <v>#DIV/0!</v>
      </c>
      <c r="F43" s="217" t="e">
        <f>'zał 3a-odczynniki'!V43</f>
        <v>#DIV/0!</v>
      </c>
      <c r="G43" s="219" t="e">
        <f t="shared" si="1"/>
        <v>#DIV/0!</v>
      </c>
      <c r="H43" s="217" t="e">
        <f t="shared" si="2"/>
        <v>#DIV/0!</v>
      </c>
      <c r="I43" s="217" t="e">
        <f t="shared" si="3"/>
        <v>#DIV/0!</v>
      </c>
      <c r="J43" s="256" t="e">
        <f t="shared" si="4"/>
        <v>#DIV/0!</v>
      </c>
      <c r="K43" s="251"/>
      <c r="L43" s="33"/>
      <c r="M43" s="33"/>
      <c r="N43" s="1"/>
      <c r="O43" s="1"/>
    </row>
    <row r="44" spans="1:15" ht="17.25" customHeight="1">
      <c r="A44" s="13">
        <f t="shared" si="5"/>
        <v>33</v>
      </c>
      <c r="B44" s="266">
        <f>'zał 3a-odczynniki'!B44</f>
        <v>0</v>
      </c>
      <c r="C44" s="191" t="str">
        <f>'zał 3a-odczynniki'!C44</f>
        <v>Prokalcytonina</v>
      </c>
      <c r="D44" s="441">
        <f>'zał 1c-wycena'!D44</f>
        <v>0</v>
      </c>
      <c r="E44" s="217" t="e">
        <f>'zał 1c-wycena'!N44</f>
        <v>#DIV/0!</v>
      </c>
      <c r="F44" s="217" t="e">
        <f>'zał 3a-odczynniki'!V44</f>
        <v>#DIV/0!</v>
      </c>
      <c r="G44" s="219" t="e">
        <f t="shared" si="1"/>
        <v>#DIV/0!</v>
      </c>
      <c r="H44" s="217" t="e">
        <f t="shared" si="2"/>
        <v>#DIV/0!</v>
      </c>
      <c r="I44" s="217" t="e">
        <f t="shared" si="3"/>
        <v>#DIV/0!</v>
      </c>
      <c r="J44" s="256" t="e">
        <f t="shared" si="4"/>
        <v>#DIV/0!</v>
      </c>
      <c r="K44" s="251"/>
      <c r="L44" s="33"/>
      <c r="M44" s="33"/>
      <c r="N44" s="1"/>
      <c r="O44" s="1"/>
    </row>
    <row r="45" spans="1:15" ht="17.25" customHeight="1">
      <c r="A45" s="13">
        <f t="shared" si="5"/>
        <v>34</v>
      </c>
      <c r="B45" s="266">
        <f>'zał 3a-odczynniki'!B45</f>
        <v>0</v>
      </c>
      <c r="C45" s="191" t="str">
        <f>'zał 3a-odczynniki'!C45</f>
        <v>Interleukina 6</v>
      </c>
      <c r="D45" s="441">
        <f>'zał 1c-wycena'!D45</f>
        <v>0</v>
      </c>
      <c r="E45" s="217" t="e">
        <f>'zał 1c-wycena'!N45</f>
        <v>#DIV/0!</v>
      </c>
      <c r="F45" s="217" t="e">
        <f>'zał 3a-odczynniki'!V45</f>
        <v>#DIV/0!</v>
      </c>
      <c r="G45" s="219" t="e">
        <f t="shared" si="1"/>
        <v>#DIV/0!</v>
      </c>
      <c r="H45" s="217" t="e">
        <f t="shared" si="2"/>
        <v>#DIV/0!</v>
      </c>
      <c r="I45" s="217" t="e">
        <f t="shared" si="3"/>
        <v>#DIV/0!</v>
      </c>
      <c r="J45" s="256" t="e">
        <f t="shared" si="4"/>
        <v>#DIV/0!</v>
      </c>
      <c r="K45" s="251"/>
      <c r="L45" s="33"/>
      <c r="M45" s="33"/>
      <c r="N45" s="1"/>
      <c r="O45" s="1"/>
    </row>
    <row r="46" spans="1:15" ht="17.25" customHeight="1">
      <c r="A46" s="13">
        <f t="shared" si="5"/>
        <v>35</v>
      </c>
      <c r="B46" s="266">
        <f>'zał 3a-odczynniki'!B46</f>
        <v>0</v>
      </c>
      <c r="C46" s="191" t="str">
        <f>'zał 3a-odczynniki'!C46</f>
        <v>IgE całkowite</v>
      </c>
      <c r="D46" s="441">
        <f>'zał 1c-wycena'!D46</f>
        <v>0</v>
      </c>
      <c r="E46" s="217" t="e">
        <f>'zał 1c-wycena'!N46</f>
        <v>#DIV/0!</v>
      </c>
      <c r="F46" s="217" t="e">
        <f>'zał 3a-odczynniki'!V46</f>
        <v>#DIV/0!</v>
      </c>
      <c r="G46" s="219" t="e">
        <f t="shared" si="1"/>
        <v>#DIV/0!</v>
      </c>
      <c r="H46" s="217" t="e">
        <f t="shared" si="2"/>
        <v>#DIV/0!</v>
      </c>
      <c r="I46" s="217" t="e">
        <f t="shared" si="3"/>
        <v>#DIV/0!</v>
      </c>
      <c r="J46" s="256" t="e">
        <f t="shared" si="4"/>
        <v>#DIV/0!</v>
      </c>
      <c r="K46" s="251"/>
      <c r="L46" s="33"/>
      <c r="M46" s="33"/>
      <c r="N46" s="1"/>
      <c r="O46" s="1"/>
    </row>
    <row r="47" spans="1:15" ht="17.25" customHeight="1">
      <c r="A47" s="13">
        <f t="shared" si="5"/>
        <v>36</v>
      </c>
      <c r="B47" s="266">
        <f>'zał 3a-odczynniki'!B47</f>
        <v>0</v>
      </c>
      <c r="C47" s="191" t="str">
        <f>'zał 3a-odczynniki'!C47</f>
        <v>Rubella IgG</v>
      </c>
      <c r="D47" s="441">
        <f>'zał 1c-wycena'!D47</f>
        <v>0</v>
      </c>
      <c r="E47" s="217" t="e">
        <f>'zał 1c-wycena'!N47</f>
        <v>#DIV/0!</v>
      </c>
      <c r="F47" s="217" t="e">
        <f>'zał 3a-odczynniki'!V47</f>
        <v>#DIV/0!</v>
      </c>
      <c r="G47" s="219" t="e">
        <f t="shared" si="1"/>
        <v>#DIV/0!</v>
      </c>
      <c r="H47" s="217" t="e">
        <f t="shared" si="2"/>
        <v>#DIV/0!</v>
      </c>
      <c r="I47" s="217" t="e">
        <f t="shared" si="3"/>
        <v>#DIV/0!</v>
      </c>
      <c r="J47" s="256" t="e">
        <f t="shared" si="4"/>
        <v>#DIV/0!</v>
      </c>
      <c r="K47" s="251"/>
      <c r="L47" s="33"/>
      <c r="M47" s="33"/>
      <c r="N47" s="1"/>
      <c r="O47" s="1"/>
    </row>
    <row r="48" spans="1:15" ht="17.25" customHeight="1">
      <c r="A48" s="13">
        <f t="shared" si="5"/>
        <v>37</v>
      </c>
      <c r="B48" s="266">
        <f>'zał 3a-odczynniki'!B48</f>
        <v>0</v>
      </c>
      <c r="C48" s="191" t="str">
        <f>'zał 3a-odczynniki'!C48</f>
        <v>Rubella IgM</v>
      </c>
      <c r="D48" s="441">
        <f>'zał 1c-wycena'!D48</f>
        <v>0</v>
      </c>
      <c r="E48" s="217" t="e">
        <f>'zał 1c-wycena'!N48</f>
        <v>#DIV/0!</v>
      </c>
      <c r="F48" s="217" t="e">
        <f>'zał 3a-odczynniki'!V48</f>
        <v>#DIV/0!</v>
      </c>
      <c r="G48" s="219" t="e">
        <f t="shared" si="1"/>
        <v>#DIV/0!</v>
      </c>
      <c r="H48" s="217" t="e">
        <f t="shared" si="2"/>
        <v>#DIV/0!</v>
      </c>
      <c r="I48" s="217" t="e">
        <f t="shared" si="3"/>
        <v>#DIV/0!</v>
      </c>
      <c r="J48" s="256" t="e">
        <f t="shared" si="4"/>
        <v>#DIV/0!</v>
      </c>
      <c r="K48" s="251"/>
      <c r="L48" s="33"/>
      <c r="M48" s="33"/>
      <c r="N48" s="1"/>
      <c r="O48" s="1"/>
    </row>
    <row r="49" spans="1:15" ht="17.25" customHeight="1">
      <c r="A49" s="13">
        <f t="shared" si="5"/>
        <v>38</v>
      </c>
      <c r="B49" s="266">
        <f>'zał 3a-odczynniki'!B49</f>
        <v>0</v>
      </c>
      <c r="C49" s="191" t="str">
        <f>'zał 3a-odczynniki'!C49</f>
        <v>Toxo IgG</v>
      </c>
      <c r="D49" s="441">
        <f>'zał 1c-wycena'!D49</f>
        <v>0</v>
      </c>
      <c r="E49" s="217" t="e">
        <f>'zał 1c-wycena'!N49</f>
        <v>#DIV/0!</v>
      </c>
      <c r="F49" s="217" t="e">
        <f>'zał 3a-odczynniki'!V49</f>
        <v>#DIV/0!</v>
      </c>
      <c r="G49" s="219" t="e">
        <f t="shared" si="1"/>
        <v>#DIV/0!</v>
      </c>
      <c r="H49" s="217" t="e">
        <f t="shared" si="2"/>
        <v>#DIV/0!</v>
      </c>
      <c r="I49" s="217" t="e">
        <f t="shared" si="3"/>
        <v>#DIV/0!</v>
      </c>
      <c r="J49" s="256" t="e">
        <f t="shared" si="4"/>
        <v>#DIV/0!</v>
      </c>
      <c r="K49" s="251"/>
      <c r="L49" s="33"/>
      <c r="M49" s="33"/>
      <c r="N49" s="1"/>
      <c r="O49" s="1"/>
    </row>
    <row r="50" spans="1:15" ht="17.25" customHeight="1">
      <c r="A50" s="13">
        <f t="shared" si="5"/>
        <v>39</v>
      </c>
      <c r="B50" s="266">
        <f>'zał 3a-odczynniki'!B50</f>
        <v>0</v>
      </c>
      <c r="C50" s="191" t="str">
        <f>'zał 3a-odczynniki'!C50</f>
        <v>Toxo IgM</v>
      </c>
      <c r="D50" s="441">
        <f>'zał 1c-wycena'!D50</f>
        <v>0</v>
      </c>
      <c r="E50" s="217" t="e">
        <f>'zał 1c-wycena'!N50</f>
        <v>#DIV/0!</v>
      </c>
      <c r="F50" s="217" t="e">
        <f>'zał 3a-odczynniki'!V50</f>
        <v>#DIV/0!</v>
      </c>
      <c r="G50" s="219" t="e">
        <f t="shared" si="1"/>
        <v>#DIV/0!</v>
      </c>
      <c r="H50" s="217" t="e">
        <f t="shared" si="2"/>
        <v>#DIV/0!</v>
      </c>
      <c r="I50" s="217" t="e">
        <f t="shared" si="3"/>
        <v>#DIV/0!</v>
      </c>
      <c r="J50" s="256" t="e">
        <f t="shared" si="4"/>
        <v>#DIV/0!</v>
      </c>
      <c r="K50" s="251"/>
      <c r="L50" s="33"/>
      <c r="M50" s="33"/>
      <c r="N50" s="1"/>
      <c r="O50" s="1"/>
    </row>
    <row r="51" spans="1:15" ht="17.25" customHeight="1">
      <c r="A51" s="13">
        <f t="shared" si="5"/>
        <v>40</v>
      </c>
      <c r="B51" s="266">
        <f>'zał 3a-odczynniki'!B51</f>
        <v>0</v>
      </c>
      <c r="C51" s="191" t="str">
        <f>'zał 3a-odczynniki'!C51</f>
        <v>CMV IgG</v>
      </c>
      <c r="D51" s="441">
        <f>'zał 1c-wycena'!D51</f>
        <v>0</v>
      </c>
      <c r="E51" s="217" t="e">
        <f>'zał 1c-wycena'!N51</f>
        <v>#DIV/0!</v>
      </c>
      <c r="F51" s="217" t="e">
        <f>'zał 3a-odczynniki'!V51</f>
        <v>#DIV/0!</v>
      </c>
      <c r="G51" s="219" t="e">
        <f t="shared" si="1"/>
        <v>#DIV/0!</v>
      </c>
      <c r="H51" s="217" t="e">
        <f t="shared" si="2"/>
        <v>#DIV/0!</v>
      </c>
      <c r="I51" s="217" t="e">
        <f t="shared" si="3"/>
        <v>#DIV/0!</v>
      </c>
      <c r="J51" s="256" t="e">
        <f t="shared" si="4"/>
        <v>#DIV/0!</v>
      </c>
      <c r="K51" s="251"/>
      <c r="L51" s="33"/>
      <c r="M51" s="33"/>
      <c r="N51" s="1"/>
      <c r="O51" s="1"/>
    </row>
    <row r="52" spans="1:15" ht="17.25" customHeight="1">
      <c r="A52" s="13">
        <f t="shared" si="5"/>
        <v>41</v>
      </c>
      <c r="B52" s="266">
        <f>'zał 3a-odczynniki'!B52</f>
        <v>0</v>
      </c>
      <c r="C52" s="191" t="str">
        <f>'zał 3a-odczynniki'!C52</f>
        <v>CMV IgM</v>
      </c>
      <c r="D52" s="441">
        <f>'zał 1c-wycena'!D52</f>
        <v>0</v>
      </c>
      <c r="E52" s="217" t="e">
        <f>'zał 1c-wycena'!N52</f>
        <v>#DIV/0!</v>
      </c>
      <c r="F52" s="217" t="e">
        <f>'zał 3a-odczynniki'!V52</f>
        <v>#DIV/0!</v>
      </c>
      <c r="G52" s="219" t="e">
        <f t="shared" si="1"/>
        <v>#DIV/0!</v>
      </c>
      <c r="H52" s="217" t="e">
        <f t="shared" si="2"/>
        <v>#DIV/0!</v>
      </c>
      <c r="I52" s="217" t="e">
        <f t="shared" si="3"/>
        <v>#DIV/0!</v>
      </c>
      <c r="J52" s="256" t="e">
        <f t="shared" si="4"/>
        <v>#DIV/0!</v>
      </c>
      <c r="K52" s="251"/>
      <c r="L52" s="33"/>
      <c r="M52" s="33"/>
      <c r="N52" s="1"/>
      <c r="O52" s="1"/>
    </row>
    <row r="53" spans="1:15" ht="17.25" customHeight="1">
      <c r="A53" s="13">
        <f t="shared" si="5"/>
        <v>42</v>
      </c>
      <c r="B53" s="266">
        <f>'zał 3a-odczynniki'!B53</f>
        <v>0</v>
      </c>
      <c r="C53" s="191" t="str">
        <f>'zał 3a-odczynniki'!C53</f>
        <v>HIV Combo</v>
      </c>
      <c r="D53" s="441">
        <f>'zał 1c-wycena'!D53</f>
        <v>0</v>
      </c>
      <c r="E53" s="217" t="e">
        <f>'zał 1c-wycena'!N53</f>
        <v>#DIV/0!</v>
      </c>
      <c r="F53" s="217" t="e">
        <f>'zał 3a-odczynniki'!V53</f>
        <v>#DIV/0!</v>
      </c>
      <c r="G53" s="219" t="e">
        <f t="shared" si="1"/>
        <v>#DIV/0!</v>
      </c>
      <c r="H53" s="217" t="e">
        <f t="shared" si="2"/>
        <v>#DIV/0!</v>
      </c>
      <c r="I53" s="217" t="e">
        <f t="shared" si="3"/>
        <v>#DIV/0!</v>
      </c>
      <c r="J53" s="256" t="e">
        <f t="shared" si="4"/>
        <v>#DIV/0!</v>
      </c>
      <c r="K53" s="251"/>
      <c r="L53" s="33"/>
      <c r="M53" s="33"/>
      <c r="N53" s="1"/>
      <c r="O53" s="1"/>
    </row>
    <row r="54" spans="1:15" ht="17.25" customHeight="1">
      <c r="A54" s="13">
        <f t="shared" si="5"/>
        <v>43</v>
      </c>
      <c r="B54" s="266">
        <f>'zał 3a-odczynniki'!B54</f>
        <v>0</v>
      </c>
      <c r="C54" s="191" t="str">
        <f>'zał 3a-odczynniki'!C54</f>
        <v>HBsAg</v>
      </c>
      <c r="D54" s="441">
        <f>'zał 1c-wycena'!D54</f>
        <v>0</v>
      </c>
      <c r="E54" s="217" t="e">
        <f>'zał 1c-wycena'!N54</f>
        <v>#DIV/0!</v>
      </c>
      <c r="F54" s="217" t="e">
        <f>'zał 3a-odczynniki'!V54</f>
        <v>#DIV/0!</v>
      </c>
      <c r="G54" s="219" t="e">
        <f t="shared" si="1"/>
        <v>#DIV/0!</v>
      </c>
      <c r="H54" s="217" t="e">
        <f t="shared" si="2"/>
        <v>#DIV/0!</v>
      </c>
      <c r="I54" s="217" t="e">
        <f t="shared" si="3"/>
        <v>#DIV/0!</v>
      </c>
      <c r="J54" s="256" t="e">
        <f t="shared" si="4"/>
        <v>#DIV/0!</v>
      </c>
      <c r="K54" s="251"/>
      <c r="L54" s="33"/>
      <c r="M54" s="33"/>
      <c r="N54" s="1"/>
      <c r="O54" s="1"/>
    </row>
    <row r="55" spans="1:15" ht="17.25" customHeight="1">
      <c r="A55" s="13">
        <f t="shared" si="5"/>
        <v>44</v>
      </c>
      <c r="B55" s="266">
        <f>'zał 3a-odczynniki'!B55</f>
        <v>0</v>
      </c>
      <c r="C55" s="191" t="str">
        <f>'zał 3a-odczynniki'!C55</f>
        <v>HBsAg test potwierdzenia</v>
      </c>
      <c r="D55" s="441">
        <f>'zał 1c-wycena'!D55</f>
        <v>0</v>
      </c>
      <c r="E55" s="217" t="e">
        <f>'zał 1c-wycena'!N55</f>
        <v>#DIV/0!</v>
      </c>
      <c r="F55" s="217" t="e">
        <f>'zał 3a-odczynniki'!V55</f>
        <v>#DIV/0!</v>
      </c>
      <c r="G55" s="219" t="e">
        <f t="shared" si="1"/>
        <v>#DIV/0!</v>
      </c>
      <c r="H55" s="217" t="e">
        <f t="shared" si="2"/>
        <v>#DIV/0!</v>
      </c>
      <c r="I55" s="217" t="e">
        <f t="shared" si="3"/>
        <v>#DIV/0!</v>
      </c>
      <c r="J55" s="256" t="e">
        <f t="shared" si="4"/>
        <v>#DIV/0!</v>
      </c>
      <c r="K55" s="251"/>
      <c r="L55" s="33"/>
      <c r="M55" s="33"/>
      <c r="N55" s="1"/>
      <c r="O55" s="1"/>
    </row>
    <row r="56" spans="1:15" ht="17.25" customHeight="1">
      <c r="A56" s="13">
        <f t="shared" si="5"/>
        <v>45</v>
      </c>
      <c r="B56" s="266">
        <f>'zał 3a-odczynniki'!B56</f>
        <v>0</v>
      </c>
      <c r="C56" s="191" t="str">
        <f>'zał 3a-odczynniki'!C56</f>
        <v>Anty-HBs</v>
      </c>
      <c r="D56" s="441">
        <f>'zał 1c-wycena'!D56</f>
        <v>0</v>
      </c>
      <c r="E56" s="217" t="e">
        <f>'zał 1c-wycena'!N56</f>
        <v>#DIV/0!</v>
      </c>
      <c r="F56" s="217" t="e">
        <f>'zał 3a-odczynniki'!V56</f>
        <v>#DIV/0!</v>
      </c>
      <c r="G56" s="219" t="e">
        <f t="shared" si="1"/>
        <v>#DIV/0!</v>
      </c>
      <c r="H56" s="217" t="e">
        <f t="shared" si="2"/>
        <v>#DIV/0!</v>
      </c>
      <c r="I56" s="217" t="e">
        <f t="shared" si="3"/>
        <v>#DIV/0!</v>
      </c>
      <c r="J56" s="256" t="e">
        <f t="shared" si="4"/>
        <v>#DIV/0!</v>
      </c>
      <c r="K56" s="251"/>
      <c r="L56" s="33"/>
      <c r="M56" s="33"/>
      <c r="N56" s="1"/>
      <c r="O56" s="1"/>
    </row>
    <row r="57" spans="1:15" ht="17.25" customHeight="1">
      <c r="A57" s="13">
        <f t="shared" si="5"/>
        <v>46</v>
      </c>
      <c r="B57" s="266">
        <f>'zał 3a-odczynniki'!B57</f>
        <v>0</v>
      </c>
      <c r="C57" s="191" t="str">
        <f>'zał 3a-odczynniki'!C57</f>
        <v>Anty-HCV</v>
      </c>
      <c r="D57" s="441">
        <f>'zał 1c-wycena'!D57</f>
        <v>0</v>
      </c>
      <c r="E57" s="217" t="e">
        <f>'zał 1c-wycena'!N57</f>
        <v>#DIV/0!</v>
      </c>
      <c r="F57" s="217" t="e">
        <f>'zał 3a-odczynniki'!V57</f>
        <v>#DIV/0!</v>
      </c>
      <c r="G57" s="219" t="e">
        <f t="shared" si="1"/>
        <v>#DIV/0!</v>
      </c>
      <c r="H57" s="217" t="e">
        <f t="shared" si="2"/>
        <v>#DIV/0!</v>
      </c>
      <c r="I57" s="217" t="e">
        <f t="shared" si="3"/>
        <v>#DIV/0!</v>
      </c>
      <c r="J57" s="256" t="e">
        <f t="shared" si="4"/>
        <v>#DIV/0!</v>
      </c>
      <c r="K57" s="251"/>
      <c r="L57" s="33"/>
      <c r="M57" s="33"/>
      <c r="N57" s="1"/>
      <c r="O57" s="1"/>
    </row>
    <row r="58" spans="1:15" ht="17.25" customHeight="1" thickBot="1">
      <c r="A58" s="22">
        <f t="shared" si="5"/>
        <v>47</v>
      </c>
      <c r="B58" s="268">
        <f>'zał 3a-odczynniki'!B58</f>
        <v>0</v>
      </c>
      <c r="C58" s="431" t="str">
        <f>'zał 3a-odczynniki'!C58</f>
        <v>Anty-HBc</v>
      </c>
      <c r="D58" s="442">
        <f>'zał 1c-wycena'!D58</f>
        <v>0</v>
      </c>
      <c r="E58" s="218" t="e">
        <f>'zał 1c-wycena'!N58</f>
        <v>#DIV/0!</v>
      </c>
      <c r="F58" s="218" t="e">
        <f>'zał 3a-odczynniki'!V58</f>
        <v>#DIV/0!</v>
      </c>
      <c r="G58" s="220" t="e">
        <f t="shared" si="1"/>
        <v>#DIV/0!</v>
      </c>
      <c r="H58" s="255" t="e">
        <f t="shared" si="2"/>
        <v>#DIV/0!</v>
      </c>
      <c r="I58" s="255" t="e">
        <f t="shared" si="3"/>
        <v>#DIV/0!</v>
      </c>
      <c r="J58" s="246" t="e">
        <f t="shared" si="4"/>
        <v>#DIV/0!</v>
      </c>
      <c r="K58" s="251"/>
      <c r="L58" s="33"/>
      <c r="M58" s="33"/>
      <c r="N58" s="1"/>
      <c r="O58" s="1"/>
    </row>
    <row r="59" spans="1:15" ht="17.25" customHeight="1" thickBot="1">
      <c r="A59" s="183"/>
      <c r="B59" s="236"/>
      <c r="C59" s="184"/>
      <c r="D59" s="204"/>
      <c r="E59" s="240"/>
      <c r="F59" s="240"/>
      <c r="G59" s="240"/>
      <c r="H59" s="238" t="e">
        <f>ROUND(SUM(H12:H58),2)</f>
        <v>#DIV/0!</v>
      </c>
      <c r="I59" s="239" t="e">
        <f>ROUND(SUM(I12:I58),2)</f>
        <v>#DIV/0!</v>
      </c>
      <c r="J59" s="237" t="e">
        <f>ROUND(SUM(J12:J58),2)</f>
        <v>#DIV/0!</v>
      </c>
      <c r="K59" s="251"/>
      <c r="L59" s="33"/>
      <c r="M59" s="33"/>
      <c r="N59" s="1"/>
      <c r="O59" s="1"/>
    </row>
    <row r="60" spans="1:15" ht="17.25" customHeight="1" thickBot="1">
      <c r="A60" s="183"/>
      <c r="B60" s="236"/>
      <c r="C60" s="184"/>
      <c r="D60" s="204"/>
      <c r="E60" s="240"/>
      <c r="F60" s="240"/>
      <c r="G60" s="240"/>
      <c r="H60" s="241"/>
      <c r="I60" s="241"/>
      <c r="J60" s="241"/>
      <c r="K60" s="251"/>
      <c r="L60" s="33"/>
      <c r="M60" s="33"/>
      <c r="N60" s="1"/>
      <c r="O60" s="1"/>
    </row>
    <row r="61" spans="1:15" ht="17.25" customHeight="1">
      <c r="A61" s="181"/>
      <c r="B61" s="182"/>
      <c r="C61" s="182"/>
      <c r="D61" s="602" t="s">
        <v>158</v>
      </c>
      <c r="E61" s="603"/>
      <c r="F61" s="603"/>
      <c r="G61" s="603"/>
      <c r="H61" s="603"/>
      <c r="I61" s="604"/>
      <c r="J61" s="242" t="e">
        <f>H59</f>
        <v>#DIV/0!</v>
      </c>
      <c r="K61" s="251"/>
      <c r="L61" s="33"/>
      <c r="M61" s="33"/>
      <c r="N61" s="16"/>
      <c r="O61" s="1"/>
    </row>
    <row r="62" spans="1:15" ht="17.25" customHeight="1">
      <c r="A62" s="181"/>
      <c r="B62" s="182"/>
      <c r="C62" s="182"/>
      <c r="D62" s="605" t="s">
        <v>146</v>
      </c>
      <c r="E62" s="606"/>
      <c r="F62" s="606"/>
      <c r="G62" s="606"/>
      <c r="H62" s="606"/>
      <c r="I62" s="607"/>
      <c r="J62" s="243" t="e">
        <f>I59</f>
        <v>#DIV/0!</v>
      </c>
      <c r="K62" s="251"/>
      <c r="L62" s="33"/>
      <c r="M62" s="33"/>
      <c r="N62" s="16"/>
      <c r="O62" s="1"/>
    </row>
    <row r="63" spans="1:15" ht="17.25" customHeight="1">
      <c r="A63" s="181"/>
      <c r="B63" s="182"/>
      <c r="C63" s="182"/>
      <c r="D63" s="622" t="s">
        <v>157</v>
      </c>
      <c r="E63" s="623"/>
      <c r="F63" s="623"/>
      <c r="G63" s="623"/>
      <c r="H63" s="623"/>
      <c r="I63" s="624"/>
      <c r="J63" s="261" t="e">
        <f>J61-J62</f>
        <v>#DIV/0!</v>
      </c>
      <c r="K63" s="251"/>
      <c r="L63" s="33"/>
      <c r="M63" s="33"/>
      <c r="N63" s="16"/>
      <c r="O63" s="1"/>
    </row>
    <row r="64" spans="1:15" ht="17.25" customHeight="1" thickBot="1">
      <c r="A64" s="122"/>
      <c r="B64" s="124"/>
      <c r="C64" s="124"/>
      <c r="D64" s="625" t="s">
        <v>147</v>
      </c>
      <c r="E64" s="626"/>
      <c r="F64" s="626"/>
      <c r="G64" s="626"/>
      <c r="H64" s="626"/>
      <c r="I64" s="627"/>
      <c r="J64" s="262" t="e">
        <f>J63/J62</f>
        <v>#DIV/0!</v>
      </c>
      <c r="K64" s="251"/>
      <c r="L64" s="33"/>
      <c r="M64" s="33"/>
      <c r="N64" s="16"/>
      <c r="O64" s="1"/>
    </row>
    <row r="65" spans="1:15" ht="17.25" customHeight="1" thickBot="1">
      <c r="A65" s="181"/>
      <c r="B65" s="182"/>
      <c r="C65" s="182"/>
      <c r="D65" s="592" t="s">
        <v>161</v>
      </c>
      <c r="E65" s="593"/>
      <c r="F65" s="593"/>
      <c r="G65" s="593"/>
      <c r="H65" s="593"/>
      <c r="I65" s="594"/>
      <c r="J65" s="263" t="e">
        <f>IF(J63&gt;0,-J63,0)</f>
        <v>#DIV/0!</v>
      </c>
      <c r="K65" s="251"/>
      <c r="L65" s="33"/>
      <c r="M65" s="33"/>
      <c r="N65" s="16"/>
      <c r="O65" s="1"/>
    </row>
    <row r="66" spans="1:15" ht="17.25" customHeight="1" thickBot="1">
      <c r="A66" s="122"/>
      <c r="B66" s="124"/>
      <c r="C66" s="124"/>
      <c r="D66" s="209"/>
      <c r="E66" s="124"/>
      <c r="F66" s="124"/>
      <c r="G66" s="124"/>
      <c r="H66" s="124"/>
      <c r="I66" s="124"/>
      <c r="J66" s="164"/>
      <c r="K66" s="251"/>
      <c r="L66" s="33"/>
      <c r="M66" s="33"/>
      <c r="N66" s="16"/>
      <c r="O66" s="1"/>
    </row>
    <row r="67" spans="1:11" ht="26.25" customHeight="1" thickBot="1">
      <c r="A67" s="598" t="s">
        <v>166</v>
      </c>
      <c r="B67" s="599"/>
      <c r="C67" s="599"/>
      <c r="D67" s="599"/>
      <c r="E67" s="599"/>
      <c r="F67" s="599"/>
      <c r="G67" s="600"/>
      <c r="H67" s="600"/>
      <c r="I67" s="600"/>
      <c r="J67" s="601"/>
      <c r="K67" s="251"/>
    </row>
    <row r="68" spans="1:15" ht="17.25" customHeight="1">
      <c r="A68" s="244">
        <v>1</v>
      </c>
      <c r="B68" s="435">
        <f>'zał 3a-odczynniki'!B128</f>
        <v>0</v>
      </c>
      <c r="C68" s="436" t="str">
        <f>'zał 3a-odczynniki'!C128</f>
        <v>Glukoza</v>
      </c>
      <c r="D68" s="443">
        <f>'zał 1c-wycena'!D128</f>
        <v>0</v>
      </c>
      <c r="E68" s="437" t="e">
        <f>'zał 1c-wycena'!N128</f>
        <v>#DIV/0!</v>
      </c>
      <c r="F68" s="437" t="e">
        <f>'zał 3a-odczynniki'!V128</f>
        <v>#DIV/0!</v>
      </c>
      <c r="G68" s="437" t="e">
        <f>E68-F68</f>
        <v>#DIV/0!</v>
      </c>
      <c r="H68" s="437" t="e">
        <f>D68*E68</f>
        <v>#DIV/0!</v>
      </c>
      <c r="I68" s="437" t="e">
        <f>D68*F68</f>
        <v>#DIV/0!</v>
      </c>
      <c r="J68" s="438" t="e">
        <f>H68-I68</f>
        <v>#DIV/0!</v>
      </c>
      <c r="K68" s="251"/>
      <c r="L68" s="33"/>
      <c r="M68" s="33"/>
      <c r="N68" s="1"/>
      <c r="O68" s="1"/>
    </row>
    <row r="69" spans="1:15" ht="17.25" customHeight="1">
      <c r="A69" s="8">
        <f>A68+1</f>
        <v>2</v>
      </c>
      <c r="B69" s="282">
        <f>'zał 3a-odczynniki'!B129</f>
        <v>0</v>
      </c>
      <c r="C69" s="18" t="str">
        <f>'zał 3a-odczynniki'!C129</f>
        <v>Mocznik</v>
      </c>
      <c r="D69" s="98">
        <f>'zał 1c-wycena'!D129</f>
        <v>0</v>
      </c>
      <c r="E69" s="217" t="e">
        <f>'zał 1c-wycena'!N129</f>
        <v>#DIV/0!</v>
      </c>
      <c r="F69" s="217" t="e">
        <f>'zał 3a-odczynniki'!V129</f>
        <v>#DIV/0!</v>
      </c>
      <c r="G69" s="217" t="e">
        <f aca="true" t="shared" si="6" ref="G69:G110">E69-F69</f>
        <v>#DIV/0!</v>
      </c>
      <c r="H69" s="217" t="e">
        <f aca="true" t="shared" si="7" ref="H69:H110">D69*E69</f>
        <v>#DIV/0!</v>
      </c>
      <c r="I69" s="217" t="e">
        <f aca="true" t="shared" si="8" ref="I69:I110">D69*F69</f>
        <v>#DIV/0!</v>
      </c>
      <c r="J69" s="433" t="e">
        <f aca="true" t="shared" si="9" ref="J69:J110">H69-I69</f>
        <v>#DIV/0!</v>
      </c>
      <c r="K69" s="251"/>
      <c r="L69" s="33"/>
      <c r="M69" s="33"/>
      <c r="N69" s="1"/>
      <c r="O69" s="1"/>
    </row>
    <row r="70" spans="1:15" ht="17.25" customHeight="1">
      <c r="A70" s="8">
        <f aca="true" t="shared" si="10" ref="A70:A103">A69+1</f>
        <v>3</v>
      </c>
      <c r="B70" s="282">
        <f>'zał 3a-odczynniki'!B130</f>
        <v>0</v>
      </c>
      <c r="C70" s="18" t="str">
        <f>'zał 3a-odczynniki'!C130</f>
        <v>Kreatynina</v>
      </c>
      <c r="D70" s="98">
        <f>'zał 1c-wycena'!D130</f>
        <v>0</v>
      </c>
      <c r="E70" s="217" t="e">
        <f>'zał 1c-wycena'!N130</f>
        <v>#DIV/0!</v>
      </c>
      <c r="F70" s="217" t="e">
        <f>'zał 3a-odczynniki'!V130</f>
        <v>#DIV/0!</v>
      </c>
      <c r="G70" s="217" t="e">
        <f t="shared" si="6"/>
        <v>#DIV/0!</v>
      </c>
      <c r="H70" s="217" t="e">
        <f t="shared" si="7"/>
        <v>#DIV/0!</v>
      </c>
      <c r="I70" s="217" t="e">
        <f t="shared" si="8"/>
        <v>#DIV/0!</v>
      </c>
      <c r="J70" s="433" t="e">
        <f t="shared" si="9"/>
        <v>#DIV/0!</v>
      </c>
      <c r="K70" s="251"/>
      <c r="L70" s="33"/>
      <c r="M70" s="33"/>
      <c r="N70" s="1"/>
      <c r="O70" s="1"/>
    </row>
    <row r="71" spans="1:15" ht="17.25" customHeight="1">
      <c r="A71" s="8">
        <f t="shared" si="10"/>
        <v>4</v>
      </c>
      <c r="B71" s="282">
        <f>'zał 3a-odczynniki'!B131</f>
        <v>0</v>
      </c>
      <c r="C71" s="18" t="str">
        <f>'zał 3a-odczynniki'!C131</f>
        <v>Białko całkowite</v>
      </c>
      <c r="D71" s="98">
        <f>'zał 1c-wycena'!D131</f>
        <v>0</v>
      </c>
      <c r="E71" s="217" t="e">
        <f>'zał 1c-wycena'!N131</f>
        <v>#DIV/0!</v>
      </c>
      <c r="F71" s="217" t="e">
        <f>'zał 3a-odczynniki'!V131</f>
        <v>#DIV/0!</v>
      </c>
      <c r="G71" s="217" t="e">
        <f t="shared" si="6"/>
        <v>#DIV/0!</v>
      </c>
      <c r="H71" s="217" t="e">
        <f t="shared" si="7"/>
        <v>#DIV/0!</v>
      </c>
      <c r="I71" s="217" t="e">
        <f t="shared" si="8"/>
        <v>#DIV/0!</v>
      </c>
      <c r="J71" s="433" t="e">
        <f t="shared" si="9"/>
        <v>#DIV/0!</v>
      </c>
      <c r="K71" s="251"/>
      <c r="L71" s="33"/>
      <c r="M71" s="33"/>
      <c r="N71" s="1"/>
      <c r="O71" s="1"/>
    </row>
    <row r="72" spans="1:15" ht="17.25" customHeight="1">
      <c r="A72" s="8">
        <f t="shared" si="10"/>
        <v>5</v>
      </c>
      <c r="B72" s="282">
        <f>'zał 3a-odczynniki'!B132</f>
        <v>0</v>
      </c>
      <c r="C72" s="18" t="str">
        <f>'zał 3a-odczynniki'!C132</f>
        <v>Albumina</v>
      </c>
      <c r="D72" s="98">
        <f>'zał 1c-wycena'!D132</f>
        <v>0</v>
      </c>
      <c r="E72" s="217" t="e">
        <f>'zał 1c-wycena'!N132</f>
        <v>#DIV/0!</v>
      </c>
      <c r="F72" s="217" t="e">
        <f>'zał 3a-odczynniki'!V132</f>
        <v>#DIV/0!</v>
      </c>
      <c r="G72" s="217" t="e">
        <f t="shared" si="6"/>
        <v>#DIV/0!</v>
      </c>
      <c r="H72" s="217" t="e">
        <f t="shared" si="7"/>
        <v>#DIV/0!</v>
      </c>
      <c r="I72" s="217" t="e">
        <f t="shared" si="8"/>
        <v>#DIV/0!</v>
      </c>
      <c r="J72" s="433" t="e">
        <f t="shared" si="9"/>
        <v>#DIV/0!</v>
      </c>
      <c r="K72" s="251"/>
      <c r="L72" s="33"/>
      <c r="M72" s="33"/>
      <c r="N72" s="1"/>
      <c r="O72" s="1"/>
    </row>
    <row r="73" spans="1:15" ht="17.25" customHeight="1">
      <c r="A73" s="8">
        <f t="shared" si="10"/>
        <v>6</v>
      </c>
      <c r="B73" s="282">
        <f>'zał 3a-odczynniki'!B133</f>
        <v>0</v>
      </c>
      <c r="C73" s="18" t="str">
        <f>'zał 3a-odczynniki'!C133</f>
        <v>Bilirubina całkowita</v>
      </c>
      <c r="D73" s="98">
        <f>'zał 1c-wycena'!D133</f>
        <v>0</v>
      </c>
      <c r="E73" s="217" t="e">
        <f>'zał 1c-wycena'!N133</f>
        <v>#DIV/0!</v>
      </c>
      <c r="F73" s="217" t="e">
        <f>'zał 3a-odczynniki'!V133</f>
        <v>#DIV/0!</v>
      </c>
      <c r="G73" s="217" t="e">
        <f t="shared" si="6"/>
        <v>#DIV/0!</v>
      </c>
      <c r="H73" s="217" t="e">
        <f t="shared" si="7"/>
        <v>#DIV/0!</v>
      </c>
      <c r="I73" s="217" t="e">
        <f t="shared" si="8"/>
        <v>#DIV/0!</v>
      </c>
      <c r="J73" s="433" t="e">
        <f t="shared" si="9"/>
        <v>#DIV/0!</v>
      </c>
      <c r="K73" s="251"/>
      <c r="L73" s="33"/>
      <c r="M73" s="33"/>
      <c r="N73" s="1"/>
      <c r="O73" s="1"/>
    </row>
    <row r="74" spans="1:15" ht="17.25" customHeight="1">
      <c r="A74" s="8">
        <f t="shared" si="10"/>
        <v>7</v>
      </c>
      <c r="B74" s="282">
        <f>'zał 3a-odczynniki'!B134</f>
        <v>0</v>
      </c>
      <c r="C74" s="18" t="str">
        <f>'zał 3a-odczynniki'!C134</f>
        <v>Bilirubina bezpośrednia ( związana ) </v>
      </c>
      <c r="D74" s="98">
        <f>'zał 1c-wycena'!D134</f>
        <v>0</v>
      </c>
      <c r="E74" s="217" t="e">
        <f>'zał 1c-wycena'!N134</f>
        <v>#DIV/0!</v>
      </c>
      <c r="F74" s="217" t="e">
        <f>'zał 3a-odczynniki'!V134</f>
        <v>#DIV/0!</v>
      </c>
      <c r="G74" s="217" t="e">
        <f t="shared" si="6"/>
        <v>#DIV/0!</v>
      </c>
      <c r="H74" s="217" t="e">
        <f t="shared" si="7"/>
        <v>#DIV/0!</v>
      </c>
      <c r="I74" s="217" t="e">
        <f t="shared" si="8"/>
        <v>#DIV/0!</v>
      </c>
      <c r="J74" s="433" t="e">
        <f t="shared" si="9"/>
        <v>#DIV/0!</v>
      </c>
      <c r="K74" s="251"/>
      <c r="L74" s="33"/>
      <c r="M74" s="33"/>
      <c r="N74" s="1"/>
      <c r="O74" s="1"/>
    </row>
    <row r="75" spans="1:15" ht="17.25" customHeight="1">
      <c r="A75" s="8">
        <f t="shared" si="10"/>
        <v>8</v>
      </c>
      <c r="B75" s="282">
        <f>'zał 3a-odczynniki'!B135</f>
        <v>0</v>
      </c>
      <c r="C75" s="18" t="str">
        <f>'zał 3a-odczynniki'!C135</f>
        <v>Aminotransferaza asparaginianowa (GOT, AST) </v>
      </c>
      <c r="D75" s="98">
        <f>'zał 1c-wycena'!D135</f>
        <v>0</v>
      </c>
      <c r="E75" s="217" t="e">
        <f>'zał 1c-wycena'!N135</f>
        <v>#DIV/0!</v>
      </c>
      <c r="F75" s="217" t="e">
        <f>'zał 3a-odczynniki'!V135</f>
        <v>#DIV/0!</v>
      </c>
      <c r="G75" s="217" t="e">
        <f t="shared" si="6"/>
        <v>#DIV/0!</v>
      </c>
      <c r="H75" s="217" t="e">
        <f t="shared" si="7"/>
        <v>#DIV/0!</v>
      </c>
      <c r="I75" s="217" t="e">
        <f t="shared" si="8"/>
        <v>#DIV/0!</v>
      </c>
      <c r="J75" s="433" t="e">
        <f t="shared" si="9"/>
        <v>#DIV/0!</v>
      </c>
      <c r="K75" s="251"/>
      <c r="L75" s="33"/>
      <c r="M75" s="33"/>
      <c r="N75" s="1"/>
      <c r="O75" s="1"/>
    </row>
    <row r="76" spans="1:15" ht="17.25" customHeight="1">
      <c r="A76" s="8">
        <f t="shared" si="10"/>
        <v>9</v>
      </c>
      <c r="B76" s="282">
        <f>'zał 3a-odczynniki'!B136</f>
        <v>0</v>
      </c>
      <c r="C76" s="18" t="str">
        <f>'zał 3a-odczynniki'!C136</f>
        <v>Aminotransferaza alaninowa (GPT, ALT) </v>
      </c>
      <c r="D76" s="98">
        <f>'zał 1c-wycena'!D136</f>
        <v>0</v>
      </c>
      <c r="E76" s="217" t="e">
        <f>'zał 1c-wycena'!N136</f>
        <v>#DIV/0!</v>
      </c>
      <c r="F76" s="217" t="e">
        <f>'zał 3a-odczynniki'!V136</f>
        <v>#DIV/0!</v>
      </c>
      <c r="G76" s="217" t="e">
        <f t="shared" si="6"/>
        <v>#DIV/0!</v>
      </c>
      <c r="H76" s="217" t="e">
        <f t="shared" si="7"/>
        <v>#DIV/0!</v>
      </c>
      <c r="I76" s="217" t="e">
        <f t="shared" si="8"/>
        <v>#DIV/0!</v>
      </c>
      <c r="J76" s="433" t="e">
        <f t="shared" si="9"/>
        <v>#DIV/0!</v>
      </c>
      <c r="K76" s="251"/>
      <c r="L76" s="33"/>
      <c r="M76" s="33"/>
      <c r="N76" s="1"/>
      <c r="O76" s="1"/>
    </row>
    <row r="77" spans="1:15" ht="17.25" customHeight="1">
      <c r="A77" s="8">
        <f t="shared" si="10"/>
        <v>10</v>
      </c>
      <c r="B77" s="282">
        <f>'zał 3a-odczynniki'!B137</f>
        <v>0</v>
      </c>
      <c r="C77" s="18" t="str">
        <f>'zał 3a-odczynniki'!C137</f>
        <v>Alfa amylaza</v>
      </c>
      <c r="D77" s="98">
        <f>'zał 1c-wycena'!D137</f>
        <v>0</v>
      </c>
      <c r="E77" s="217" t="e">
        <f>'zał 1c-wycena'!N137</f>
        <v>#DIV/0!</v>
      </c>
      <c r="F77" s="217" t="e">
        <f>'zał 3a-odczynniki'!V137</f>
        <v>#DIV/0!</v>
      </c>
      <c r="G77" s="217" t="e">
        <f t="shared" si="6"/>
        <v>#DIV/0!</v>
      </c>
      <c r="H77" s="217" t="e">
        <f t="shared" si="7"/>
        <v>#DIV/0!</v>
      </c>
      <c r="I77" s="217" t="e">
        <f t="shared" si="8"/>
        <v>#DIV/0!</v>
      </c>
      <c r="J77" s="433" t="e">
        <f t="shared" si="9"/>
        <v>#DIV/0!</v>
      </c>
      <c r="K77" s="251"/>
      <c r="L77" s="33"/>
      <c r="M77" s="33"/>
      <c r="N77" s="1"/>
      <c r="O77" s="1"/>
    </row>
    <row r="78" spans="1:15" ht="17.25" customHeight="1">
      <c r="A78" s="8">
        <f t="shared" si="10"/>
        <v>11</v>
      </c>
      <c r="B78" s="282">
        <f>'zał 3a-odczynniki'!B138</f>
        <v>0</v>
      </c>
      <c r="C78" s="18" t="str">
        <f>'zał 3a-odczynniki'!C138</f>
        <v>Lipaza</v>
      </c>
      <c r="D78" s="98">
        <f>'zał 1c-wycena'!D138</f>
        <v>0</v>
      </c>
      <c r="E78" s="217" t="e">
        <f>'zał 1c-wycena'!N138</f>
        <v>#DIV/0!</v>
      </c>
      <c r="F78" s="217" t="e">
        <f>'zał 3a-odczynniki'!V138</f>
        <v>#DIV/0!</v>
      </c>
      <c r="G78" s="217" t="e">
        <f t="shared" si="6"/>
        <v>#DIV/0!</v>
      </c>
      <c r="H78" s="217" t="e">
        <f t="shared" si="7"/>
        <v>#DIV/0!</v>
      </c>
      <c r="I78" s="217" t="e">
        <f t="shared" si="8"/>
        <v>#DIV/0!</v>
      </c>
      <c r="J78" s="433" t="e">
        <f t="shared" si="9"/>
        <v>#DIV/0!</v>
      </c>
      <c r="K78" s="251"/>
      <c r="L78" s="33"/>
      <c r="M78" s="33"/>
      <c r="N78" s="1"/>
      <c r="O78" s="1"/>
    </row>
    <row r="79" spans="1:15" ht="17.25" customHeight="1">
      <c r="A79" s="8">
        <f t="shared" si="10"/>
        <v>12</v>
      </c>
      <c r="B79" s="282">
        <f>'zał 3a-odczynniki'!B139</f>
        <v>0</v>
      </c>
      <c r="C79" s="18" t="str">
        <f>'zał 3a-odczynniki'!C139</f>
        <v>Fosfataza zasadowa</v>
      </c>
      <c r="D79" s="98">
        <f>'zał 1c-wycena'!D139</f>
        <v>0</v>
      </c>
      <c r="E79" s="217" t="e">
        <f>'zał 1c-wycena'!N139</f>
        <v>#DIV/0!</v>
      </c>
      <c r="F79" s="217" t="e">
        <f>'zał 3a-odczynniki'!V139</f>
        <v>#DIV/0!</v>
      </c>
      <c r="G79" s="217" t="e">
        <f t="shared" si="6"/>
        <v>#DIV/0!</v>
      </c>
      <c r="H79" s="217" t="e">
        <f t="shared" si="7"/>
        <v>#DIV/0!</v>
      </c>
      <c r="I79" s="217" t="e">
        <f t="shared" si="8"/>
        <v>#DIV/0!</v>
      </c>
      <c r="J79" s="433" t="e">
        <f t="shared" si="9"/>
        <v>#DIV/0!</v>
      </c>
      <c r="K79" s="251"/>
      <c r="L79" s="33"/>
      <c r="M79" s="33"/>
      <c r="N79" s="1"/>
      <c r="O79" s="1"/>
    </row>
    <row r="80" spans="1:15" ht="17.25" customHeight="1">
      <c r="A80" s="8">
        <f t="shared" si="10"/>
        <v>13</v>
      </c>
      <c r="B80" s="282">
        <f>'zał 3a-odczynniki'!B140</f>
        <v>0</v>
      </c>
      <c r="C80" s="18" t="str">
        <f>'zał 3a-odczynniki'!C140</f>
        <v>Kinaza kreatynowa (CK) </v>
      </c>
      <c r="D80" s="98">
        <f>'zał 1c-wycena'!D140</f>
        <v>0</v>
      </c>
      <c r="E80" s="217" t="e">
        <f>'zał 1c-wycena'!N140</f>
        <v>#DIV/0!</v>
      </c>
      <c r="F80" s="217" t="e">
        <f>'zał 3a-odczynniki'!V140</f>
        <v>#DIV/0!</v>
      </c>
      <c r="G80" s="217" t="e">
        <f t="shared" si="6"/>
        <v>#DIV/0!</v>
      </c>
      <c r="H80" s="217" t="e">
        <f t="shared" si="7"/>
        <v>#DIV/0!</v>
      </c>
      <c r="I80" s="217" t="e">
        <f t="shared" si="8"/>
        <v>#DIV/0!</v>
      </c>
      <c r="J80" s="433" t="e">
        <f t="shared" si="9"/>
        <v>#DIV/0!</v>
      </c>
      <c r="K80" s="251"/>
      <c r="L80" s="33"/>
      <c r="M80" s="33"/>
      <c r="N80" s="1"/>
      <c r="O80" s="1"/>
    </row>
    <row r="81" spans="1:15" ht="17.25" customHeight="1">
      <c r="A81" s="8">
        <f t="shared" si="10"/>
        <v>14</v>
      </c>
      <c r="B81" s="282">
        <f>'zał 3a-odczynniki'!B141</f>
        <v>0</v>
      </c>
      <c r="C81" s="18" t="str">
        <f>'zał 3a-odczynniki'!C141</f>
        <v>Izoenzym MB kinazy kreatynowej (CK-MB) </v>
      </c>
      <c r="D81" s="98">
        <f>'zał 1c-wycena'!D141</f>
        <v>0</v>
      </c>
      <c r="E81" s="217" t="e">
        <f>'zał 1c-wycena'!N141</f>
        <v>#DIV/0!</v>
      </c>
      <c r="F81" s="217" t="e">
        <f>'zał 3a-odczynniki'!V141</f>
        <v>#DIV/0!</v>
      </c>
      <c r="G81" s="217" t="e">
        <f t="shared" si="6"/>
        <v>#DIV/0!</v>
      </c>
      <c r="H81" s="217" t="e">
        <f t="shared" si="7"/>
        <v>#DIV/0!</v>
      </c>
      <c r="I81" s="217" t="e">
        <f t="shared" si="8"/>
        <v>#DIV/0!</v>
      </c>
      <c r="J81" s="433" t="e">
        <f t="shared" si="9"/>
        <v>#DIV/0!</v>
      </c>
      <c r="K81" s="251"/>
      <c r="L81" s="33"/>
      <c r="M81" s="33"/>
      <c r="N81" s="1"/>
      <c r="O81" s="1"/>
    </row>
    <row r="82" spans="1:15" ht="17.25" customHeight="1">
      <c r="A82" s="8">
        <f t="shared" si="10"/>
        <v>15</v>
      </c>
      <c r="B82" s="282">
        <f>'zał 3a-odczynniki'!B142</f>
        <v>0</v>
      </c>
      <c r="C82" s="18" t="str">
        <f>'zał 3a-odczynniki'!C142</f>
        <v>Dehydrogenaza mleczanowa (LDH) </v>
      </c>
      <c r="D82" s="98">
        <f>'zał 1c-wycena'!D142</f>
        <v>0</v>
      </c>
      <c r="E82" s="217" t="e">
        <f>'zał 1c-wycena'!N142</f>
        <v>#DIV/0!</v>
      </c>
      <c r="F82" s="217" t="e">
        <f>'zał 3a-odczynniki'!V142</f>
        <v>#DIV/0!</v>
      </c>
      <c r="G82" s="217" t="e">
        <f t="shared" si="6"/>
        <v>#DIV/0!</v>
      </c>
      <c r="H82" s="217" t="e">
        <f t="shared" si="7"/>
        <v>#DIV/0!</v>
      </c>
      <c r="I82" s="217" t="e">
        <f t="shared" si="8"/>
        <v>#DIV/0!</v>
      </c>
      <c r="J82" s="433" t="e">
        <f t="shared" si="9"/>
        <v>#DIV/0!</v>
      </c>
      <c r="K82" s="251"/>
      <c r="L82" s="33"/>
      <c r="M82" s="33"/>
      <c r="N82" s="1"/>
      <c r="O82" s="1"/>
    </row>
    <row r="83" spans="1:15" ht="17.25" customHeight="1">
      <c r="A83" s="8">
        <f t="shared" si="10"/>
        <v>16</v>
      </c>
      <c r="B83" s="282">
        <f>'zał 3a-odczynniki'!B143</f>
        <v>0</v>
      </c>
      <c r="C83" s="18" t="str">
        <f>'zał 3a-odczynniki'!C143</f>
        <v>Gamma-glutamylotransferaza (Gamma-GT)</v>
      </c>
      <c r="D83" s="98">
        <f>'zał 1c-wycena'!D143</f>
        <v>0</v>
      </c>
      <c r="E83" s="217" t="e">
        <f>'zał 1c-wycena'!N143</f>
        <v>#DIV/0!</v>
      </c>
      <c r="F83" s="217" t="e">
        <f>'zał 3a-odczynniki'!V143</f>
        <v>#DIV/0!</v>
      </c>
      <c r="G83" s="217" t="e">
        <f t="shared" si="6"/>
        <v>#DIV/0!</v>
      </c>
      <c r="H83" s="217" t="e">
        <f t="shared" si="7"/>
        <v>#DIV/0!</v>
      </c>
      <c r="I83" s="217" t="e">
        <f t="shared" si="8"/>
        <v>#DIV/0!</v>
      </c>
      <c r="J83" s="433" t="e">
        <f t="shared" si="9"/>
        <v>#DIV/0!</v>
      </c>
      <c r="K83" s="251"/>
      <c r="L83" s="33"/>
      <c r="M83" s="33"/>
      <c r="N83" s="1"/>
      <c r="O83" s="1"/>
    </row>
    <row r="84" spans="1:15" ht="17.25" customHeight="1">
      <c r="A84" s="8">
        <f t="shared" si="10"/>
        <v>17</v>
      </c>
      <c r="B84" s="282">
        <f>'zał 3a-odczynniki'!B144</f>
        <v>0</v>
      </c>
      <c r="C84" s="18" t="str">
        <f>'zał 3a-odczynniki'!C144</f>
        <v>Wapń</v>
      </c>
      <c r="D84" s="98">
        <f>'zał 1c-wycena'!D144</f>
        <v>0</v>
      </c>
      <c r="E84" s="217" t="e">
        <f>'zał 1c-wycena'!N144</f>
        <v>#DIV/0!</v>
      </c>
      <c r="F84" s="217" t="e">
        <f>'zał 3a-odczynniki'!V144</f>
        <v>#DIV/0!</v>
      </c>
      <c r="G84" s="217" t="e">
        <f t="shared" si="6"/>
        <v>#DIV/0!</v>
      </c>
      <c r="H84" s="217" t="e">
        <f t="shared" si="7"/>
        <v>#DIV/0!</v>
      </c>
      <c r="I84" s="217" t="e">
        <f t="shared" si="8"/>
        <v>#DIV/0!</v>
      </c>
      <c r="J84" s="433" t="e">
        <f t="shared" si="9"/>
        <v>#DIV/0!</v>
      </c>
      <c r="K84" s="251"/>
      <c r="L84" s="33"/>
      <c r="M84" s="33"/>
      <c r="N84" s="1"/>
      <c r="O84" s="1"/>
    </row>
    <row r="85" spans="1:15" ht="17.25" customHeight="1">
      <c r="A85" s="8">
        <f t="shared" si="10"/>
        <v>18</v>
      </c>
      <c r="B85" s="282">
        <f>'zał 3a-odczynniki'!B145</f>
        <v>0</v>
      </c>
      <c r="C85" s="18" t="str">
        <f>'zał 3a-odczynniki'!C145</f>
        <v>Magnez</v>
      </c>
      <c r="D85" s="98">
        <f>'zał 1c-wycena'!D145</f>
        <v>0</v>
      </c>
      <c r="E85" s="217" t="e">
        <f>'zał 1c-wycena'!N145</f>
        <v>#DIV/0!</v>
      </c>
      <c r="F85" s="217" t="e">
        <f>'zał 3a-odczynniki'!V145</f>
        <v>#DIV/0!</v>
      </c>
      <c r="G85" s="217" t="e">
        <f t="shared" si="6"/>
        <v>#DIV/0!</v>
      </c>
      <c r="H85" s="217" t="e">
        <f t="shared" si="7"/>
        <v>#DIV/0!</v>
      </c>
      <c r="I85" s="217" t="e">
        <f t="shared" si="8"/>
        <v>#DIV/0!</v>
      </c>
      <c r="J85" s="433" t="e">
        <f t="shared" si="9"/>
        <v>#DIV/0!</v>
      </c>
      <c r="K85" s="251"/>
      <c r="L85" s="33"/>
      <c r="M85" s="33"/>
      <c r="N85" s="1"/>
      <c r="O85" s="1"/>
    </row>
    <row r="86" spans="1:15" ht="17.25" customHeight="1">
      <c r="A86" s="8">
        <f t="shared" si="10"/>
        <v>19</v>
      </c>
      <c r="B86" s="282">
        <f>'zał 3a-odczynniki'!B146</f>
        <v>0</v>
      </c>
      <c r="C86" s="18" t="str">
        <f>'zał 3a-odczynniki'!C146</f>
        <v>Fosfor</v>
      </c>
      <c r="D86" s="98">
        <f>'zał 1c-wycena'!D146</f>
        <v>0</v>
      </c>
      <c r="E86" s="217" t="e">
        <f>'zał 1c-wycena'!N146</f>
        <v>#DIV/0!</v>
      </c>
      <c r="F86" s="217" t="e">
        <f>'zał 3a-odczynniki'!V146</f>
        <v>#DIV/0!</v>
      </c>
      <c r="G86" s="217" t="e">
        <f t="shared" si="6"/>
        <v>#DIV/0!</v>
      </c>
      <c r="H86" s="217" t="e">
        <f t="shared" si="7"/>
        <v>#DIV/0!</v>
      </c>
      <c r="I86" s="217" t="e">
        <f t="shared" si="8"/>
        <v>#DIV/0!</v>
      </c>
      <c r="J86" s="433" t="e">
        <f t="shared" si="9"/>
        <v>#DIV/0!</v>
      </c>
      <c r="K86" s="251"/>
      <c r="L86" s="33"/>
      <c r="M86" s="33"/>
      <c r="N86" s="1"/>
      <c r="O86" s="1"/>
    </row>
    <row r="87" spans="1:15" ht="17.25" customHeight="1">
      <c r="A87" s="8">
        <f t="shared" si="10"/>
        <v>20</v>
      </c>
      <c r="B87" s="282">
        <f>'zał 3a-odczynniki'!B147</f>
        <v>0</v>
      </c>
      <c r="C87" s="18" t="str">
        <f>'zał 3a-odczynniki'!C147</f>
        <v>Żelazo</v>
      </c>
      <c r="D87" s="98">
        <f>'zał 1c-wycena'!D147</f>
        <v>0</v>
      </c>
      <c r="E87" s="217" t="e">
        <f>'zał 1c-wycena'!N147</f>
        <v>#DIV/0!</v>
      </c>
      <c r="F87" s="217" t="e">
        <f>'zał 3a-odczynniki'!V147</f>
        <v>#DIV/0!</v>
      </c>
      <c r="G87" s="217" t="e">
        <f t="shared" si="6"/>
        <v>#DIV/0!</v>
      </c>
      <c r="H87" s="217" t="e">
        <f t="shared" si="7"/>
        <v>#DIV/0!</v>
      </c>
      <c r="I87" s="217" t="e">
        <f t="shared" si="8"/>
        <v>#DIV/0!</v>
      </c>
      <c r="J87" s="433" t="e">
        <f t="shared" si="9"/>
        <v>#DIV/0!</v>
      </c>
      <c r="K87" s="251"/>
      <c r="L87" s="33"/>
      <c r="M87" s="33"/>
      <c r="N87" s="1"/>
      <c r="O87" s="1"/>
    </row>
    <row r="88" spans="1:15" ht="17.25" customHeight="1">
      <c r="A88" s="8">
        <f t="shared" si="10"/>
        <v>21</v>
      </c>
      <c r="B88" s="282">
        <f>'zał 3a-odczynniki'!B148</f>
        <v>0</v>
      </c>
      <c r="C88" s="18" t="str">
        <f>'zał 3a-odczynniki'!C148</f>
        <v>Kwas moczowy</v>
      </c>
      <c r="D88" s="98">
        <f>'zał 1c-wycena'!D148</f>
        <v>0</v>
      </c>
      <c r="E88" s="217" t="e">
        <f>'zał 1c-wycena'!N148</f>
        <v>#DIV/0!</v>
      </c>
      <c r="F88" s="217" t="e">
        <f>'zał 3a-odczynniki'!V148</f>
        <v>#DIV/0!</v>
      </c>
      <c r="G88" s="217" t="e">
        <f t="shared" si="6"/>
        <v>#DIV/0!</v>
      </c>
      <c r="H88" s="217" t="e">
        <f t="shared" si="7"/>
        <v>#DIV/0!</v>
      </c>
      <c r="I88" s="217" t="e">
        <f t="shared" si="8"/>
        <v>#DIV/0!</v>
      </c>
      <c r="J88" s="433" t="e">
        <f t="shared" si="9"/>
        <v>#DIV/0!</v>
      </c>
      <c r="K88" s="251"/>
      <c r="L88" s="33"/>
      <c r="M88" s="33"/>
      <c r="N88" s="1"/>
      <c r="O88" s="1"/>
    </row>
    <row r="89" spans="1:15" ht="17.25" customHeight="1">
      <c r="A89" s="8">
        <f t="shared" si="10"/>
        <v>22</v>
      </c>
      <c r="B89" s="282">
        <f>'zał 3a-odczynniki'!B149</f>
        <v>0</v>
      </c>
      <c r="C89" s="18" t="str">
        <f>'zał 3a-odczynniki'!C149</f>
        <v>Cholesterol całkowity</v>
      </c>
      <c r="D89" s="98">
        <f>'zał 1c-wycena'!D149</f>
        <v>0</v>
      </c>
      <c r="E89" s="217" t="e">
        <f>'zał 1c-wycena'!N149</f>
        <v>#DIV/0!</v>
      </c>
      <c r="F89" s="217" t="e">
        <f>'zał 3a-odczynniki'!V149</f>
        <v>#DIV/0!</v>
      </c>
      <c r="G89" s="217" t="e">
        <f t="shared" si="6"/>
        <v>#DIV/0!</v>
      </c>
      <c r="H89" s="217" t="e">
        <f t="shared" si="7"/>
        <v>#DIV/0!</v>
      </c>
      <c r="I89" s="217" t="e">
        <f t="shared" si="8"/>
        <v>#DIV/0!</v>
      </c>
      <c r="J89" s="433" t="e">
        <f t="shared" si="9"/>
        <v>#DIV/0!</v>
      </c>
      <c r="K89" s="251"/>
      <c r="L89" s="33"/>
      <c r="M89" s="33"/>
      <c r="N89" s="1"/>
      <c r="O89" s="1"/>
    </row>
    <row r="90" spans="1:15" ht="17.25" customHeight="1">
      <c r="A90" s="8">
        <f t="shared" si="10"/>
        <v>23</v>
      </c>
      <c r="B90" s="282">
        <f>'zał 3a-odczynniki'!B150</f>
        <v>0</v>
      </c>
      <c r="C90" s="18" t="str">
        <f>'zał 3a-odczynniki'!C150</f>
        <v>Cholesterol HDL</v>
      </c>
      <c r="D90" s="98">
        <f>'zał 1c-wycena'!D150</f>
        <v>0</v>
      </c>
      <c r="E90" s="217" t="e">
        <f>'zał 1c-wycena'!N150</f>
        <v>#DIV/0!</v>
      </c>
      <c r="F90" s="217" t="e">
        <f>'zał 3a-odczynniki'!V150</f>
        <v>#DIV/0!</v>
      </c>
      <c r="G90" s="217" t="e">
        <f t="shared" si="6"/>
        <v>#DIV/0!</v>
      </c>
      <c r="H90" s="217" t="e">
        <f t="shared" si="7"/>
        <v>#DIV/0!</v>
      </c>
      <c r="I90" s="217" t="e">
        <f t="shared" si="8"/>
        <v>#DIV/0!</v>
      </c>
      <c r="J90" s="433" t="e">
        <f t="shared" si="9"/>
        <v>#DIV/0!</v>
      </c>
      <c r="K90" s="251"/>
      <c r="L90" s="33"/>
      <c r="M90" s="33"/>
      <c r="N90" s="1"/>
      <c r="O90" s="1"/>
    </row>
    <row r="91" spans="1:15" ht="17.25" customHeight="1">
      <c r="A91" s="8">
        <f t="shared" si="10"/>
        <v>24</v>
      </c>
      <c r="B91" s="282">
        <f>'zał 3a-odczynniki'!B151</f>
        <v>0</v>
      </c>
      <c r="C91" s="18" t="str">
        <f>'zał 3a-odczynniki'!C151</f>
        <v>Cholestrol LDL</v>
      </c>
      <c r="D91" s="98">
        <f>'zał 1c-wycena'!D151</f>
        <v>0</v>
      </c>
      <c r="E91" s="217" t="e">
        <f>'zał 1c-wycena'!N151</f>
        <v>#DIV/0!</v>
      </c>
      <c r="F91" s="217" t="e">
        <f>'zał 3a-odczynniki'!V151</f>
        <v>#DIV/0!</v>
      </c>
      <c r="G91" s="217" t="e">
        <f t="shared" si="6"/>
        <v>#DIV/0!</v>
      </c>
      <c r="H91" s="217" t="e">
        <f t="shared" si="7"/>
        <v>#DIV/0!</v>
      </c>
      <c r="I91" s="217" t="e">
        <f t="shared" si="8"/>
        <v>#DIV/0!</v>
      </c>
      <c r="J91" s="433" t="e">
        <f t="shared" si="9"/>
        <v>#DIV/0!</v>
      </c>
      <c r="K91" s="251"/>
      <c r="L91" s="33"/>
      <c r="M91" s="33"/>
      <c r="N91" s="1"/>
      <c r="O91" s="1"/>
    </row>
    <row r="92" spans="1:15" ht="17.25" customHeight="1">
      <c r="A92" s="8">
        <f t="shared" si="10"/>
        <v>25</v>
      </c>
      <c r="B92" s="282">
        <f>'zał 3a-odczynniki'!B152</f>
        <v>0</v>
      </c>
      <c r="C92" s="18" t="str">
        <f>'zał 3a-odczynniki'!C152</f>
        <v>Trójglicerydy</v>
      </c>
      <c r="D92" s="98">
        <f>'zał 1c-wycena'!D152</f>
        <v>0</v>
      </c>
      <c r="E92" s="217" t="e">
        <f>'zał 1c-wycena'!N152</f>
        <v>#DIV/0!</v>
      </c>
      <c r="F92" s="217" t="e">
        <f>'zał 3a-odczynniki'!V152</f>
        <v>#DIV/0!</v>
      </c>
      <c r="G92" s="217" t="e">
        <f t="shared" si="6"/>
        <v>#DIV/0!</v>
      </c>
      <c r="H92" s="217" t="e">
        <f t="shared" si="7"/>
        <v>#DIV/0!</v>
      </c>
      <c r="I92" s="217" t="e">
        <f t="shared" si="8"/>
        <v>#DIV/0!</v>
      </c>
      <c r="J92" s="433" t="e">
        <f t="shared" si="9"/>
        <v>#DIV/0!</v>
      </c>
      <c r="K92" s="251"/>
      <c r="L92" s="33"/>
      <c r="M92" s="33"/>
      <c r="N92" s="1"/>
      <c r="O92" s="1"/>
    </row>
    <row r="93" spans="1:15" ht="17.25" customHeight="1">
      <c r="A93" s="8">
        <f t="shared" si="10"/>
        <v>26</v>
      </c>
      <c r="B93" s="282">
        <f>'zał 3a-odczynniki'!B153</f>
        <v>0</v>
      </c>
      <c r="C93" s="18" t="str">
        <f>'zał 3a-odczynniki'!C153</f>
        <v>Mleczany</v>
      </c>
      <c r="D93" s="98">
        <f>'zał 1c-wycena'!D153</f>
        <v>0</v>
      </c>
      <c r="E93" s="217" t="e">
        <f>'zał 1c-wycena'!N153</f>
        <v>#DIV/0!</v>
      </c>
      <c r="F93" s="217" t="e">
        <f>'zał 3a-odczynniki'!V153</f>
        <v>#DIV/0!</v>
      </c>
      <c r="G93" s="217" t="e">
        <f t="shared" si="6"/>
        <v>#DIV/0!</v>
      </c>
      <c r="H93" s="217" t="e">
        <f t="shared" si="7"/>
        <v>#DIV/0!</v>
      </c>
      <c r="I93" s="217" t="e">
        <f t="shared" si="8"/>
        <v>#DIV/0!</v>
      </c>
      <c r="J93" s="433" t="e">
        <f t="shared" si="9"/>
        <v>#DIV/0!</v>
      </c>
      <c r="K93" s="251"/>
      <c r="L93" s="33"/>
      <c r="M93" s="33"/>
      <c r="N93" s="1"/>
      <c r="O93" s="1"/>
    </row>
    <row r="94" spans="1:15" ht="17.25" customHeight="1">
      <c r="A94" s="8">
        <f t="shared" si="10"/>
        <v>27</v>
      </c>
      <c r="B94" s="282">
        <f>'zał 3a-odczynniki'!B154</f>
        <v>0</v>
      </c>
      <c r="C94" s="18" t="str">
        <f>'zał 3a-odczynniki'!C154</f>
        <v>Alkohol etylowy</v>
      </c>
      <c r="D94" s="98">
        <f>'zał 1c-wycena'!D154</f>
        <v>0</v>
      </c>
      <c r="E94" s="217" t="e">
        <f>'zał 1c-wycena'!N154</f>
        <v>#DIV/0!</v>
      </c>
      <c r="F94" s="217" t="e">
        <f>'zał 3a-odczynniki'!V154</f>
        <v>#DIV/0!</v>
      </c>
      <c r="G94" s="217" t="e">
        <f t="shared" si="6"/>
        <v>#DIV/0!</v>
      </c>
      <c r="H94" s="217" t="e">
        <f t="shared" si="7"/>
        <v>#DIV/0!</v>
      </c>
      <c r="I94" s="217" t="e">
        <f t="shared" si="8"/>
        <v>#DIV/0!</v>
      </c>
      <c r="J94" s="433" t="e">
        <f t="shared" si="9"/>
        <v>#DIV/0!</v>
      </c>
      <c r="K94" s="251"/>
      <c r="L94" s="33"/>
      <c r="M94" s="33"/>
      <c r="N94" s="1"/>
      <c r="O94" s="1"/>
    </row>
    <row r="95" spans="1:15" ht="17.25" customHeight="1">
      <c r="A95" s="8">
        <f t="shared" si="10"/>
        <v>28</v>
      </c>
      <c r="B95" s="282">
        <f>'zał 3a-odczynniki'!B155</f>
        <v>0</v>
      </c>
      <c r="C95" s="18" t="str">
        <f>'zał 3a-odczynniki'!C155</f>
        <v>Białko w moczu</v>
      </c>
      <c r="D95" s="98">
        <f>'zał 1c-wycena'!D155</f>
        <v>0</v>
      </c>
      <c r="E95" s="217" t="e">
        <f>'zał 1c-wycena'!N155</f>
        <v>#DIV/0!</v>
      </c>
      <c r="F95" s="217" t="e">
        <f>'zał 3a-odczynniki'!V155</f>
        <v>#DIV/0!</v>
      </c>
      <c r="G95" s="217" t="e">
        <f t="shared" si="6"/>
        <v>#DIV/0!</v>
      </c>
      <c r="H95" s="217" t="e">
        <f t="shared" si="7"/>
        <v>#DIV/0!</v>
      </c>
      <c r="I95" s="217" t="e">
        <f t="shared" si="8"/>
        <v>#DIV/0!</v>
      </c>
      <c r="J95" s="433" t="e">
        <f t="shared" si="9"/>
        <v>#DIV/0!</v>
      </c>
      <c r="K95" s="251"/>
      <c r="L95" s="33"/>
      <c r="M95" s="33"/>
      <c r="N95" s="1"/>
      <c r="O95" s="1"/>
    </row>
    <row r="96" spans="1:15" ht="17.25" customHeight="1">
      <c r="A96" s="8">
        <f t="shared" si="10"/>
        <v>29</v>
      </c>
      <c r="B96" s="282">
        <f>'zał 3a-odczynniki'!B156</f>
        <v>0</v>
      </c>
      <c r="C96" s="18" t="str">
        <f>'zał 3a-odczynniki'!C156</f>
        <v>Miano antystreptolizyny O (ASLO)</v>
      </c>
      <c r="D96" s="98">
        <f>'zał 1c-wycena'!D156</f>
        <v>0</v>
      </c>
      <c r="E96" s="217" t="e">
        <f>'zał 1c-wycena'!N156</f>
        <v>#DIV/0!</v>
      </c>
      <c r="F96" s="217" t="e">
        <f>'zał 3a-odczynniki'!V156</f>
        <v>#DIV/0!</v>
      </c>
      <c r="G96" s="217" t="e">
        <f t="shared" si="6"/>
        <v>#DIV/0!</v>
      </c>
      <c r="H96" s="217" t="e">
        <f t="shared" si="7"/>
        <v>#DIV/0!</v>
      </c>
      <c r="I96" s="217" t="e">
        <f t="shared" si="8"/>
        <v>#DIV/0!</v>
      </c>
      <c r="J96" s="433" t="e">
        <f t="shared" si="9"/>
        <v>#DIV/0!</v>
      </c>
      <c r="K96" s="251"/>
      <c r="L96" s="33"/>
      <c r="M96" s="33"/>
      <c r="N96" s="1"/>
      <c r="O96" s="1"/>
    </row>
    <row r="97" spans="1:15" ht="17.25" customHeight="1">
      <c r="A97" s="8">
        <f t="shared" si="10"/>
        <v>30</v>
      </c>
      <c r="B97" s="282">
        <f>'zał 3a-odczynniki'!B157</f>
        <v>0</v>
      </c>
      <c r="C97" s="18" t="str">
        <f>'zał 3a-odczynniki'!C157</f>
        <v>Białko CRP</v>
      </c>
      <c r="D97" s="98">
        <f>'zał 1c-wycena'!D157</f>
        <v>0</v>
      </c>
      <c r="E97" s="217" t="e">
        <f>'zał 1c-wycena'!N157</f>
        <v>#DIV/0!</v>
      </c>
      <c r="F97" s="217" t="e">
        <f>'zał 3a-odczynniki'!V157</f>
        <v>#DIV/0!</v>
      </c>
      <c r="G97" s="217" t="e">
        <f t="shared" si="6"/>
        <v>#DIV/0!</v>
      </c>
      <c r="H97" s="217" t="e">
        <f t="shared" si="7"/>
        <v>#DIV/0!</v>
      </c>
      <c r="I97" s="217" t="e">
        <f t="shared" si="8"/>
        <v>#DIV/0!</v>
      </c>
      <c r="J97" s="433" t="e">
        <f t="shared" si="9"/>
        <v>#DIV/0!</v>
      </c>
      <c r="K97" s="251"/>
      <c r="L97" s="33"/>
      <c r="M97" s="33"/>
      <c r="N97" s="1"/>
      <c r="O97" s="1"/>
    </row>
    <row r="98" spans="1:15" ht="17.25" customHeight="1">
      <c r="A98" s="8">
        <f t="shared" si="10"/>
        <v>31</v>
      </c>
      <c r="B98" s="282">
        <f>'zał 3a-odczynniki'!B158</f>
        <v>0</v>
      </c>
      <c r="C98" s="18" t="str">
        <f>'zał 3a-odczynniki'!C158</f>
        <v>Czynnik reumatoidalny  (RF)</v>
      </c>
      <c r="D98" s="98">
        <f>'zał 1c-wycena'!D158</f>
        <v>0</v>
      </c>
      <c r="E98" s="217" t="e">
        <f>'zał 1c-wycena'!N158</f>
        <v>#DIV/0!</v>
      </c>
      <c r="F98" s="217" t="e">
        <f>'zał 3a-odczynniki'!V158</f>
        <v>#DIV/0!</v>
      </c>
      <c r="G98" s="217" t="e">
        <f t="shared" si="6"/>
        <v>#DIV/0!</v>
      </c>
      <c r="H98" s="217" t="e">
        <f t="shared" si="7"/>
        <v>#DIV/0!</v>
      </c>
      <c r="I98" s="217" t="e">
        <f t="shared" si="8"/>
        <v>#DIV/0!</v>
      </c>
      <c r="J98" s="433" t="e">
        <f t="shared" si="9"/>
        <v>#DIV/0!</v>
      </c>
      <c r="K98" s="251"/>
      <c r="L98" s="33"/>
      <c r="M98" s="33"/>
      <c r="N98" s="1"/>
      <c r="O98" s="1"/>
    </row>
    <row r="99" spans="1:15" ht="17.25" customHeight="1">
      <c r="A99" s="8">
        <f t="shared" si="10"/>
        <v>32</v>
      </c>
      <c r="B99" s="282">
        <f>'zał 3a-odczynniki'!B159</f>
        <v>0</v>
      </c>
      <c r="C99" s="18" t="str">
        <f>'zał 3a-odczynniki'!C159</f>
        <v>Hemoglobina A1c</v>
      </c>
      <c r="D99" s="98">
        <f>'zał 1c-wycena'!D159</f>
        <v>0</v>
      </c>
      <c r="E99" s="217" t="e">
        <f>'zał 1c-wycena'!N159</f>
        <v>#DIV/0!</v>
      </c>
      <c r="F99" s="217" t="e">
        <f>'zał 3a-odczynniki'!V159</f>
        <v>#DIV/0!</v>
      </c>
      <c r="G99" s="217" t="e">
        <f t="shared" si="6"/>
        <v>#DIV/0!</v>
      </c>
      <c r="H99" s="217" t="e">
        <f t="shared" si="7"/>
        <v>#DIV/0!</v>
      </c>
      <c r="I99" s="217" t="e">
        <f t="shared" si="8"/>
        <v>#DIV/0!</v>
      </c>
      <c r="J99" s="433" t="e">
        <f t="shared" si="9"/>
        <v>#DIV/0!</v>
      </c>
      <c r="K99" s="251"/>
      <c r="L99" s="33"/>
      <c r="M99" s="33"/>
      <c r="N99" s="1"/>
      <c r="O99" s="1"/>
    </row>
    <row r="100" spans="1:15" ht="17.25" customHeight="1">
      <c r="A100" s="8">
        <f t="shared" si="10"/>
        <v>33</v>
      </c>
      <c r="B100" s="282">
        <f>'zał 3a-odczynniki'!B160</f>
        <v>0</v>
      </c>
      <c r="C100" s="18" t="str">
        <f>'zał 3a-odczynniki'!C160</f>
        <v>Digoksyna</v>
      </c>
      <c r="D100" s="98">
        <f>'zał 1c-wycena'!D160</f>
        <v>0</v>
      </c>
      <c r="E100" s="217" t="e">
        <f>'zał 1c-wycena'!N160</f>
        <v>#DIV/0!</v>
      </c>
      <c r="F100" s="217" t="e">
        <f>'zał 3a-odczynniki'!V160</f>
        <v>#DIV/0!</v>
      </c>
      <c r="G100" s="217" t="e">
        <f t="shared" si="6"/>
        <v>#DIV/0!</v>
      </c>
      <c r="H100" s="217" t="e">
        <f t="shared" si="7"/>
        <v>#DIV/0!</v>
      </c>
      <c r="I100" s="217" t="e">
        <f t="shared" si="8"/>
        <v>#DIV/0!</v>
      </c>
      <c r="J100" s="433" t="e">
        <f t="shared" si="9"/>
        <v>#DIV/0!</v>
      </c>
      <c r="K100" s="251"/>
      <c r="L100" s="33"/>
      <c r="M100" s="33"/>
      <c r="N100" s="1"/>
      <c r="O100" s="1"/>
    </row>
    <row r="101" spans="1:15" ht="17.25" customHeight="1">
      <c r="A101" s="8">
        <f t="shared" si="10"/>
        <v>34</v>
      </c>
      <c r="B101" s="282">
        <f>'zał 3a-odczynniki'!B161</f>
        <v>0</v>
      </c>
      <c r="C101" s="18" t="str">
        <f>'zał 3a-odczynniki'!C161</f>
        <v>Karbamazepina</v>
      </c>
      <c r="D101" s="98">
        <f>'zał 1c-wycena'!D161</f>
        <v>0</v>
      </c>
      <c r="E101" s="217" t="e">
        <f>'zał 1c-wycena'!N161</f>
        <v>#DIV/0!</v>
      </c>
      <c r="F101" s="217" t="e">
        <f>'zał 3a-odczynniki'!V161</f>
        <v>#DIV/0!</v>
      </c>
      <c r="G101" s="217" t="e">
        <f t="shared" si="6"/>
        <v>#DIV/0!</v>
      </c>
      <c r="H101" s="217" t="e">
        <f t="shared" si="7"/>
        <v>#DIV/0!</v>
      </c>
      <c r="I101" s="217" t="e">
        <f t="shared" si="8"/>
        <v>#DIV/0!</v>
      </c>
      <c r="J101" s="433" t="e">
        <f t="shared" si="9"/>
        <v>#DIV/0!</v>
      </c>
      <c r="K101" s="251"/>
      <c r="L101" s="33"/>
      <c r="M101" s="33"/>
      <c r="N101" s="1"/>
      <c r="O101" s="1"/>
    </row>
    <row r="102" spans="1:15" ht="17.25" customHeight="1">
      <c r="A102" s="8">
        <f t="shared" si="10"/>
        <v>35</v>
      </c>
      <c r="B102" s="282">
        <f>'zał 3a-odczynniki'!B162</f>
        <v>0</v>
      </c>
      <c r="C102" s="18" t="str">
        <f>'zał 3a-odczynniki'!C162</f>
        <v>Kwas walproinowy</v>
      </c>
      <c r="D102" s="98">
        <f>'zał 1c-wycena'!D162</f>
        <v>0</v>
      </c>
      <c r="E102" s="217" t="e">
        <f>'zał 1c-wycena'!N162</f>
        <v>#DIV/0!</v>
      </c>
      <c r="F102" s="217" t="e">
        <f>'zał 3a-odczynniki'!V162</f>
        <v>#DIV/0!</v>
      </c>
      <c r="G102" s="217" t="e">
        <f t="shared" si="6"/>
        <v>#DIV/0!</v>
      </c>
      <c r="H102" s="217" t="e">
        <f t="shared" si="7"/>
        <v>#DIV/0!</v>
      </c>
      <c r="I102" s="217" t="e">
        <f t="shared" si="8"/>
        <v>#DIV/0!</v>
      </c>
      <c r="J102" s="433" t="e">
        <f t="shared" si="9"/>
        <v>#DIV/0!</v>
      </c>
      <c r="K102" s="251"/>
      <c r="L102" s="33"/>
      <c r="M102" s="33"/>
      <c r="N102" s="1"/>
      <c r="O102" s="1"/>
    </row>
    <row r="103" spans="1:15" ht="17.25" customHeight="1">
      <c r="A103" s="8">
        <f t="shared" si="10"/>
        <v>36</v>
      </c>
      <c r="B103" s="282">
        <f>'zał 3a-odczynniki'!B163</f>
        <v>0</v>
      </c>
      <c r="C103" s="18" t="str">
        <f>'zał 3a-odczynniki'!C163</f>
        <v>Wankomycyna</v>
      </c>
      <c r="D103" s="98">
        <f>'zał 1c-wycena'!D163</f>
        <v>0</v>
      </c>
      <c r="E103" s="217" t="e">
        <f>'zał 1c-wycena'!N163</f>
        <v>#DIV/0!</v>
      </c>
      <c r="F103" s="217" t="e">
        <f>'zał 3a-odczynniki'!V163</f>
        <v>#DIV/0!</v>
      </c>
      <c r="G103" s="217" t="e">
        <f t="shared" si="6"/>
        <v>#DIV/0!</v>
      </c>
      <c r="H103" s="217" t="e">
        <f t="shared" si="7"/>
        <v>#DIV/0!</v>
      </c>
      <c r="I103" s="217" t="e">
        <f t="shared" si="8"/>
        <v>#DIV/0!</v>
      </c>
      <c r="J103" s="433" t="e">
        <f t="shared" si="9"/>
        <v>#DIV/0!</v>
      </c>
      <c r="K103" s="251"/>
      <c r="L103" s="33"/>
      <c r="M103" s="33"/>
      <c r="N103" s="1"/>
      <c r="O103" s="1"/>
    </row>
    <row r="104" spans="1:15" ht="17.25" customHeight="1">
      <c r="A104" s="8">
        <f aca="true" t="shared" si="11" ref="A104:A110">A103+1</f>
        <v>37</v>
      </c>
      <c r="B104" s="282">
        <f>'zał 3a-odczynniki'!B164</f>
        <v>0</v>
      </c>
      <c r="C104" s="18" t="str">
        <f>'zał 3a-odczynniki'!C164</f>
        <v>Homocysteina</v>
      </c>
      <c r="D104" s="98">
        <f>'zał 1c-wycena'!D164</f>
        <v>0</v>
      </c>
      <c r="E104" s="217" t="e">
        <f>'zał 1c-wycena'!N164</f>
        <v>#DIV/0!</v>
      </c>
      <c r="F104" s="217" t="e">
        <f>'zał 3a-odczynniki'!V164</f>
        <v>#DIV/0!</v>
      </c>
      <c r="G104" s="217" t="e">
        <f t="shared" si="6"/>
        <v>#DIV/0!</v>
      </c>
      <c r="H104" s="217" t="e">
        <f t="shared" si="7"/>
        <v>#DIV/0!</v>
      </c>
      <c r="I104" s="217" t="e">
        <f t="shared" si="8"/>
        <v>#DIV/0!</v>
      </c>
      <c r="J104" s="433" t="e">
        <f t="shared" si="9"/>
        <v>#DIV/0!</v>
      </c>
      <c r="K104" s="251"/>
      <c r="L104" s="33"/>
      <c r="M104" s="33"/>
      <c r="N104" s="1"/>
      <c r="O104" s="1"/>
    </row>
    <row r="105" spans="1:15" ht="17.25" customHeight="1">
      <c r="A105" s="8">
        <f t="shared" si="11"/>
        <v>38</v>
      </c>
      <c r="B105" s="282">
        <f>'zał 3a-odczynniki'!B165</f>
        <v>0</v>
      </c>
      <c r="C105" s="18" t="str">
        <f>'zał 3a-odczynniki'!C165</f>
        <v>Immunoglobulina A</v>
      </c>
      <c r="D105" s="98">
        <f>'zał 1c-wycena'!D165</f>
        <v>0</v>
      </c>
      <c r="E105" s="217" t="e">
        <f>'zał 1c-wycena'!N165</f>
        <v>#DIV/0!</v>
      </c>
      <c r="F105" s="217" t="e">
        <f>'zał 3a-odczynniki'!V165</f>
        <v>#DIV/0!</v>
      </c>
      <c r="G105" s="217" t="e">
        <f t="shared" si="6"/>
        <v>#DIV/0!</v>
      </c>
      <c r="H105" s="217" t="e">
        <f t="shared" si="7"/>
        <v>#DIV/0!</v>
      </c>
      <c r="I105" s="217" t="e">
        <f t="shared" si="8"/>
        <v>#DIV/0!</v>
      </c>
      <c r="J105" s="433" t="e">
        <f t="shared" si="9"/>
        <v>#DIV/0!</v>
      </c>
      <c r="K105" s="251"/>
      <c r="L105" s="33"/>
      <c r="M105" s="33"/>
      <c r="N105" s="1"/>
      <c r="O105" s="1"/>
    </row>
    <row r="106" spans="1:15" ht="17.25" customHeight="1">
      <c r="A106" s="8">
        <f t="shared" si="11"/>
        <v>39</v>
      </c>
      <c r="B106" s="282">
        <f>'zał 3a-odczynniki'!B166</f>
        <v>0</v>
      </c>
      <c r="C106" s="18" t="str">
        <f>'zał 3a-odczynniki'!C166</f>
        <v>Immunoglobulina G</v>
      </c>
      <c r="D106" s="98">
        <f>'zał 1c-wycena'!D166</f>
        <v>0</v>
      </c>
      <c r="E106" s="217" t="e">
        <f>'zał 1c-wycena'!N166</f>
        <v>#DIV/0!</v>
      </c>
      <c r="F106" s="217" t="e">
        <f>'zał 3a-odczynniki'!V166</f>
        <v>#DIV/0!</v>
      </c>
      <c r="G106" s="217" t="e">
        <f t="shared" si="6"/>
        <v>#DIV/0!</v>
      </c>
      <c r="H106" s="217" t="e">
        <f t="shared" si="7"/>
        <v>#DIV/0!</v>
      </c>
      <c r="I106" s="217" t="e">
        <f t="shared" si="8"/>
        <v>#DIV/0!</v>
      </c>
      <c r="J106" s="433" t="e">
        <f t="shared" si="9"/>
        <v>#DIV/0!</v>
      </c>
      <c r="K106" s="251"/>
      <c r="L106" s="33"/>
      <c r="M106" s="33"/>
      <c r="N106" s="1"/>
      <c r="O106" s="1"/>
    </row>
    <row r="107" spans="1:15" ht="17.25" customHeight="1">
      <c r="A107" s="8">
        <f t="shared" si="11"/>
        <v>40</v>
      </c>
      <c r="B107" s="282">
        <f>'zał 3a-odczynniki'!B167</f>
        <v>0</v>
      </c>
      <c r="C107" s="18" t="str">
        <f>'zał 3a-odczynniki'!C167</f>
        <v>Immunoglobulina M</v>
      </c>
      <c r="D107" s="98">
        <f>'zał 1c-wycena'!D167</f>
        <v>0</v>
      </c>
      <c r="E107" s="217" t="e">
        <f>'zał 1c-wycena'!N167</f>
        <v>#DIV/0!</v>
      </c>
      <c r="F107" s="217" t="e">
        <f>'zał 3a-odczynniki'!V167</f>
        <v>#DIV/0!</v>
      </c>
      <c r="G107" s="217" t="e">
        <f t="shared" si="6"/>
        <v>#DIV/0!</v>
      </c>
      <c r="H107" s="217" t="e">
        <f t="shared" si="7"/>
        <v>#DIV/0!</v>
      </c>
      <c r="I107" s="217" t="e">
        <f t="shared" si="8"/>
        <v>#DIV/0!</v>
      </c>
      <c r="J107" s="433" t="e">
        <f t="shared" si="9"/>
        <v>#DIV/0!</v>
      </c>
      <c r="K107" s="251"/>
      <c r="L107" s="33"/>
      <c r="M107" s="33"/>
      <c r="N107" s="1"/>
      <c r="O107" s="1"/>
    </row>
    <row r="108" spans="1:15" ht="17.25" customHeight="1">
      <c r="A108" s="8">
        <f t="shared" si="11"/>
        <v>41</v>
      </c>
      <c r="B108" s="282">
        <f>'zał 3a-odczynniki'!B168</f>
        <v>0</v>
      </c>
      <c r="C108" s="18" t="str">
        <f>'zał 3a-odczynniki'!C168</f>
        <v>Sód - metoda ISE</v>
      </c>
      <c r="D108" s="98">
        <f>'zał 1c-wycena'!D168</f>
        <v>0</v>
      </c>
      <c r="E108" s="217" t="e">
        <f>'zał 1c-wycena'!N168</f>
        <v>#DIV/0!</v>
      </c>
      <c r="F108" s="217" t="e">
        <f>'zał 3a-odczynniki'!V168</f>
        <v>#DIV/0!</v>
      </c>
      <c r="G108" s="217" t="e">
        <f t="shared" si="6"/>
        <v>#DIV/0!</v>
      </c>
      <c r="H108" s="217" t="e">
        <f t="shared" si="7"/>
        <v>#DIV/0!</v>
      </c>
      <c r="I108" s="217" t="e">
        <f t="shared" si="8"/>
        <v>#DIV/0!</v>
      </c>
      <c r="J108" s="433" t="e">
        <f t="shared" si="9"/>
        <v>#DIV/0!</v>
      </c>
      <c r="K108" s="251"/>
      <c r="L108" s="33"/>
      <c r="M108" s="33"/>
      <c r="N108" s="1"/>
      <c r="O108" s="1"/>
    </row>
    <row r="109" spans="1:15" ht="17.25" customHeight="1">
      <c r="A109" s="8">
        <f t="shared" si="11"/>
        <v>42</v>
      </c>
      <c r="B109" s="282">
        <f>'zał 3a-odczynniki'!B169</f>
        <v>0</v>
      </c>
      <c r="C109" s="18" t="str">
        <f>'zał 3a-odczynniki'!C169</f>
        <v>Potas - metoda ISE</v>
      </c>
      <c r="D109" s="98">
        <f>'zał 1c-wycena'!D169</f>
        <v>0</v>
      </c>
      <c r="E109" s="217" t="e">
        <f>'zał 1c-wycena'!N169</f>
        <v>#DIV/0!</v>
      </c>
      <c r="F109" s="217" t="e">
        <f>'zał 3a-odczynniki'!V169</f>
        <v>#DIV/0!</v>
      </c>
      <c r="G109" s="217" t="e">
        <f t="shared" si="6"/>
        <v>#DIV/0!</v>
      </c>
      <c r="H109" s="217" t="e">
        <f t="shared" si="7"/>
        <v>#DIV/0!</v>
      </c>
      <c r="I109" s="217" t="e">
        <f t="shared" si="8"/>
        <v>#DIV/0!</v>
      </c>
      <c r="J109" s="433" t="e">
        <f t="shared" si="9"/>
        <v>#DIV/0!</v>
      </c>
      <c r="K109" s="251"/>
      <c r="L109" s="33"/>
      <c r="M109" s="33"/>
      <c r="N109" s="1"/>
      <c r="O109" s="1"/>
    </row>
    <row r="110" spans="1:15" ht="17.25" customHeight="1" thickBot="1">
      <c r="A110" s="22">
        <f t="shared" si="11"/>
        <v>43</v>
      </c>
      <c r="B110" s="432">
        <f>'zał 3a-odczynniki'!B170</f>
        <v>0</v>
      </c>
      <c r="C110" s="423" t="str">
        <f>'zał 3a-odczynniki'!C170</f>
        <v>Chlorki - metoda ISE</v>
      </c>
      <c r="D110" s="103">
        <f>'zał 1c-wycena'!D170</f>
        <v>0</v>
      </c>
      <c r="E110" s="218" t="e">
        <f>'zał 1c-wycena'!N170</f>
        <v>#DIV/0!</v>
      </c>
      <c r="F110" s="218" t="e">
        <f>'zał 3a-odczynniki'!V170</f>
        <v>#DIV/0!</v>
      </c>
      <c r="G110" s="218" t="e">
        <f t="shared" si="6"/>
        <v>#DIV/0!</v>
      </c>
      <c r="H110" s="218" t="e">
        <f t="shared" si="7"/>
        <v>#DIV/0!</v>
      </c>
      <c r="I110" s="218" t="e">
        <f t="shared" si="8"/>
        <v>#DIV/0!</v>
      </c>
      <c r="J110" s="434" t="e">
        <f t="shared" si="9"/>
        <v>#DIV/0!</v>
      </c>
      <c r="K110" s="251"/>
      <c r="L110" s="33"/>
      <c r="M110" s="33"/>
      <c r="N110" s="1"/>
      <c r="O110" s="1"/>
    </row>
    <row r="111" spans="1:15" ht="17.25" customHeight="1" thickBot="1">
      <c r="A111" s="183"/>
      <c r="B111" s="236"/>
      <c r="C111" s="184"/>
      <c r="D111" s="204"/>
      <c r="E111" s="240"/>
      <c r="F111" s="240"/>
      <c r="G111" s="240"/>
      <c r="H111" s="344" t="e">
        <f>ROUND(SUM(H68:H110),2)</f>
        <v>#DIV/0!</v>
      </c>
      <c r="I111" s="345" t="e">
        <f>ROUND(SUM(I68:I110),2)</f>
        <v>#DIV/0!</v>
      </c>
      <c r="J111" s="346" t="e">
        <f>ROUND(SUM(J68:J110),2)</f>
        <v>#DIV/0!</v>
      </c>
      <c r="K111" s="251"/>
      <c r="L111" s="33"/>
      <c r="M111" s="33"/>
      <c r="N111" s="1"/>
      <c r="O111" s="1"/>
    </row>
    <row r="112" spans="1:15" ht="17.25" customHeight="1" thickBot="1">
      <c r="A112" s="183"/>
      <c r="B112" s="236"/>
      <c r="C112" s="184"/>
      <c r="D112" s="204"/>
      <c r="E112" s="240"/>
      <c r="F112" s="240"/>
      <c r="G112" s="240"/>
      <c r="H112" s="241"/>
      <c r="I112" s="241"/>
      <c r="J112" s="241"/>
      <c r="K112" s="251"/>
      <c r="L112" s="33"/>
      <c r="M112" s="33"/>
      <c r="N112" s="1"/>
      <c r="O112" s="1"/>
    </row>
    <row r="113" spans="1:15" ht="17.25" customHeight="1">
      <c r="A113" s="181"/>
      <c r="B113" s="182"/>
      <c r="C113" s="182"/>
      <c r="D113" s="611" t="s">
        <v>158</v>
      </c>
      <c r="E113" s="612"/>
      <c r="F113" s="612"/>
      <c r="G113" s="612"/>
      <c r="H113" s="612"/>
      <c r="I113" s="613"/>
      <c r="J113" s="242" t="e">
        <f>H111</f>
        <v>#DIV/0!</v>
      </c>
      <c r="K113" s="251"/>
      <c r="L113" s="33"/>
      <c r="M113" s="33"/>
      <c r="N113" s="16"/>
      <c r="O113" s="1"/>
    </row>
    <row r="114" spans="1:15" ht="17.25" customHeight="1">
      <c r="A114" s="181"/>
      <c r="B114" s="182"/>
      <c r="C114" s="182"/>
      <c r="D114" s="614" t="s">
        <v>146</v>
      </c>
      <c r="E114" s="615"/>
      <c r="F114" s="615"/>
      <c r="G114" s="615"/>
      <c r="H114" s="615"/>
      <c r="I114" s="616"/>
      <c r="J114" s="243" t="e">
        <f>I111</f>
        <v>#DIV/0!</v>
      </c>
      <c r="K114" s="251"/>
      <c r="L114" s="33"/>
      <c r="M114" s="33"/>
      <c r="N114" s="16"/>
      <c r="O114" s="1"/>
    </row>
    <row r="115" spans="1:15" ht="17.25" customHeight="1">
      <c r="A115" s="181"/>
      <c r="B115" s="182"/>
      <c r="C115" s="182"/>
      <c r="D115" s="605" t="s">
        <v>157</v>
      </c>
      <c r="E115" s="617"/>
      <c r="F115" s="617"/>
      <c r="G115" s="617"/>
      <c r="H115" s="617"/>
      <c r="I115" s="618"/>
      <c r="J115" s="243" t="e">
        <f>J113-J114</f>
        <v>#DIV/0!</v>
      </c>
      <c r="K115" s="251"/>
      <c r="L115" s="33"/>
      <c r="M115" s="33"/>
      <c r="N115" s="16"/>
      <c r="O115" s="1"/>
    </row>
    <row r="116" spans="1:15" ht="17.25" customHeight="1" thickBot="1">
      <c r="A116" s="122"/>
      <c r="B116" s="124"/>
      <c r="C116" s="124"/>
      <c r="D116" s="619" t="s">
        <v>147</v>
      </c>
      <c r="E116" s="620"/>
      <c r="F116" s="620"/>
      <c r="G116" s="620"/>
      <c r="H116" s="620"/>
      <c r="I116" s="621"/>
      <c r="J116" s="264" t="e">
        <f>J115/J114</f>
        <v>#DIV/0!</v>
      </c>
      <c r="K116" s="248"/>
      <c r="L116" s="33"/>
      <c r="M116" s="33"/>
      <c r="N116" s="16"/>
      <c r="O116" s="1"/>
    </row>
    <row r="117" spans="1:15" ht="17.25" customHeight="1" thickBot="1">
      <c r="A117" s="181"/>
      <c r="B117" s="182"/>
      <c r="C117" s="182"/>
      <c r="D117" s="608" t="s">
        <v>160</v>
      </c>
      <c r="E117" s="609"/>
      <c r="F117" s="609"/>
      <c r="G117" s="609"/>
      <c r="H117" s="609"/>
      <c r="I117" s="610"/>
      <c r="J117" s="263" t="e">
        <f>IF(J115&gt;0,-J115,0)</f>
        <v>#DIV/0!</v>
      </c>
      <c r="K117" s="251"/>
      <c r="L117" s="33"/>
      <c r="M117" s="33"/>
      <c r="N117" s="16"/>
      <c r="O117" s="1"/>
    </row>
    <row r="119" spans="3:4" ht="14.25" customHeight="1">
      <c r="C119" s="153"/>
      <c r="D119" s="153"/>
    </row>
    <row r="120" spans="3:4" ht="14.25" customHeight="1">
      <c r="C120" s="153"/>
      <c r="D120" s="153"/>
    </row>
    <row r="121" spans="3:4" ht="14.25" customHeight="1">
      <c r="C121" s="153"/>
      <c r="D121" s="153"/>
    </row>
  </sheetData>
  <sheetProtection/>
  <mergeCells count="23">
    <mergeCell ref="A67:J67"/>
    <mergeCell ref="D61:I61"/>
    <mergeCell ref="D62:I62"/>
    <mergeCell ref="D117:I117"/>
    <mergeCell ref="D113:I113"/>
    <mergeCell ref="D114:I114"/>
    <mergeCell ref="D115:I115"/>
    <mergeCell ref="D116:I116"/>
    <mergeCell ref="D63:I63"/>
    <mergeCell ref="D64:I64"/>
    <mergeCell ref="D65:I65"/>
    <mergeCell ref="I7:I8"/>
    <mergeCell ref="E7:E8"/>
    <mergeCell ref="A11:J11"/>
    <mergeCell ref="H7:H8"/>
    <mergeCell ref="A1:J1"/>
    <mergeCell ref="F7:F8"/>
    <mergeCell ref="G7:G8"/>
    <mergeCell ref="J7:J8"/>
    <mergeCell ref="A7:A8"/>
    <mergeCell ref="B7:B8"/>
    <mergeCell ref="C7:C8"/>
    <mergeCell ref="D7:D8"/>
  </mergeCells>
  <printOptions/>
  <pageMargins left="0.5905511811023623" right="0.3937007874015748" top="0.984251968503937" bottom="0.984251968503937" header="0.5118110236220472" footer="0.5118110236220472"/>
  <pageSetup fitToHeight="2" fitToWidth="1" horizontalDpi="600" verticalDpi="600" orientation="portrait" paperSize="9" scale="4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Banachowicz, Karolina {DEEP~Warsaw Dia}</dc:creator>
  <cp:keywords/>
  <dc:description/>
  <cp:lastModifiedBy>adm</cp:lastModifiedBy>
  <cp:lastPrinted>2017-09-15T05:37:44Z</cp:lastPrinted>
  <dcterms:created xsi:type="dcterms:W3CDTF">2012-01-13T13:29:46Z</dcterms:created>
  <dcterms:modified xsi:type="dcterms:W3CDTF">2017-09-15T05:39:15Z</dcterms:modified>
  <cp:category/>
  <cp:version/>
  <cp:contentType/>
  <cp:contentStatus/>
</cp:coreProperties>
</file>